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5\"/>
    </mc:Choice>
  </mc:AlternateContent>
  <bookViews>
    <workbookView xWindow="360" yWindow="312" windowWidth="15480" windowHeight="11640"/>
  </bookViews>
  <sheets>
    <sheet name="Model" sheetId="1" r:id="rId1"/>
    <sheet name="Summary Report comparison" sheetId="12" r:id="rId2"/>
    <sheet name="Output Graphs comparison" sheetId="13" r:id="rId3"/>
  </sheets>
  <externalReferences>
    <externalReference r:id="rId4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Cost_per_day">[1]Crashing!$M$6:$M$20</definedName>
    <definedName name="Crash_amount">#REF!</definedName>
    <definedName name="Crashing_cost">#REF!</definedName>
    <definedName name="Deadline">#REF!</definedName>
    <definedName name="Max_crash">#REF!</definedName>
    <definedName name="_xlnm.Print_Area" localSheetId="0">Model!$A$1:$I$43</definedName>
    <definedName name="Project_time">#REF!</definedName>
    <definedName name="ReportSheetFlag" localSheetId="2">1</definedName>
    <definedName name="ReportSheetFlag" localSheetId="1">1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TRUE</definedName>
    <definedName name="RiskExcelReportsToGenerate">0</definedName>
    <definedName name="RiskFixedSeed" hidden="1">1</definedName>
    <definedName name="RiskGenerateExcelReportsAtEndOfSimulation">FALSE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2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C25" i="1" l="1"/>
  <c r="B26" i="1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I17" i="1"/>
  <c r="I14" i="1"/>
  <c r="I15" i="1"/>
  <c r="I16" i="1"/>
  <c r="I12" i="1"/>
  <c r="I9" i="1"/>
  <c r="I6" i="1"/>
  <c r="I7" i="1"/>
  <c r="I8" i="1"/>
  <c r="I11" i="1"/>
  <c r="I18" i="1"/>
  <c r="I19" i="1"/>
  <c r="I20" i="1"/>
  <c r="I13" i="1"/>
  <c r="I10" i="1"/>
  <c r="C26" i="1" l="1"/>
  <c r="B27" i="1" s="1"/>
  <c r="C27" i="1" s="1"/>
  <c r="B28" i="1" l="1"/>
  <c r="C28" i="1" s="1"/>
  <c r="B29" i="1"/>
  <c r="C29" i="1" s="1"/>
  <c r="B32" i="1" l="1"/>
  <c r="C32" i="1" s="1"/>
  <c r="B35" i="1" s="1"/>
  <c r="C35" i="1" s="1"/>
  <c r="B30" i="1"/>
  <c r="C30" i="1" s="1"/>
  <c r="B31" i="1" s="1"/>
  <c r="C31" i="1" s="1"/>
  <c r="B34" i="1" l="1"/>
  <c r="C34" i="1" s="1"/>
  <c r="B36" i="1" s="1"/>
  <c r="C36" i="1" s="1"/>
  <c r="B33" i="1"/>
  <c r="C33" i="1" s="1"/>
  <c r="B37" i="1" l="1"/>
  <c r="C37" i="1" s="1"/>
  <c r="B39" i="1" l="1"/>
  <c r="C39" i="1" s="1"/>
  <c r="B38" i="1"/>
  <c r="C38" i="1" s="1"/>
  <c r="B40" i="1" s="1"/>
  <c r="C40" i="1" s="1"/>
  <c r="B41" i="1" s="1"/>
  <c r="C41" i="1" l="1"/>
  <c r="B43" i="1"/>
  <c r="E41" i="1" l="1"/>
  <c r="D41" i="1" s="1"/>
  <c r="E40" i="1" s="1"/>
  <c r="D40" i="1" s="1"/>
  <c r="E39" i="1" l="1"/>
  <c r="D39" i="1" s="1"/>
  <c r="F39" i="1" s="1"/>
  <c r="G39" i="1" s="1"/>
  <c r="E38" i="1"/>
  <c r="D38" i="1" s="1"/>
  <c r="F40" i="1"/>
  <c r="G40" i="1" s="1"/>
  <c r="H40" i="1"/>
  <c r="H39" i="1"/>
  <c r="E37" i="1" l="1"/>
  <c r="D37" i="1" s="1"/>
  <c r="F38" i="1"/>
  <c r="G38" i="1" s="1"/>
  <c r="E35" i="1"/>
  <c r="D35" i="1" s="1"/>
  <c r="H38" i="1"/>
  <c r="E32" i="1" l="1"/>
  <c r="D32" i="1" s="1"/>
  <c r="F32" i="1" s="1"/>
  <c r="G32" i="1" s="1"/>
  <c r="F35" i="1"/>
  <c r="G35" i="1" s="1"/>
  <c r="F37" i="1"/>
  <c r="G37" i="1" s="1"/>
  <c r="E36" i="1"/>
  <c r="D36" i="1" s="1"/>
  <c r="E33" i="1"/>
  <c r="D33" i="1" s="1"/>
  <c r="H35" i="1"/>
  <c r="H32" i="1"/>
  <c r="H37" i="1"/>
  <c r="F33" i="1" l="1"/>
  <c r="G33" i="1" s="1"/>
  <c r="F36" i="1"/>
  <c r="G36" i="1" s="1"/>
  <c r="E34" i="1"/>
  <c r="D34" i="1" s="1"/>
  <c r="F34" i="1" s="1"/>
  <c r="G34" i="1" s="1"/>
  <c r="H33" i="1"/>
  <c r="H34" i="1"/>
  <c r="H36" i="1"/>
  <c r="E31" i="1" l="1"/>
  <c r="D31" i="1" s="1"/>
  <c r="F31" i="1" l="1"/>
  <c r="G31" i="1" s="1"/>
  <c r="E30" i="1"/>
  <c r="D30" i="1" s="1"/>
  <c r="E29" i="1"/>
  <c r="D29" i="1" s="1"/>
  <c r="F29" i="1" s="1"/>
  <c r="G29" i="1" s="1"/>
  <c r="H29" i="1"/>
  <c r="H31" i="1"/>
  <c r="E28" i="1" l="1"/>
  <c r="D28" i="1" s="1"/>
  <c r="F30" i="1"/>
  <c r="G30" i="1" s="1"/>
  <c r="H30" i="1"/>
  <c r="E27" i="1" l="1"/>
  <c r="D27" i="1" s="1"/>
  <c r="F28" i="1"/>
  <c r="G28" i="1" s="1"/>
  <c r="H28" i="1"/>
  <c r="F27" i="1" l="1"/>
  <c r="G27" i="1" s="1"/>
  <c r="E26" i="1"/>
  <c r="D26" i="1" s="1"/>
  <c r="H27" i="1"/>
  <c r="F26" i="1" l="1"/>
  <c r="G26" i="1" s="1"/>
  <c r="E25" i="1"/>
  <c r="D25" i="1" s="1"/>
  <c r="H26" i="1"/>
</calcChain>
</file>

<file path=xl/comments1.xml><?xml version="1.0" encoding="utf-8"?>
<comments xmlns="http://schemas.openxmlformats.org/spreadsheetml/2006/main">
  <authors>
    <author>Chris Albright</author>
  </authors>
  <commentList>
    <comment ref="B24" authorId="0" shapeId="0">
      <text>
        <r>
          <rPr>
            <b/>
            <sz val="8"/>
            <color indexed="81"/>
            <rFont val="Tahoma"/>
            <family val="2"/>
          </rPr>
          <t>0 for Start node, for all others is equal to maximum earliest finish time, where maximum is over all predecessors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4" authorId="0" shapeId="0">
      <text>
        <r>
          <rPr>
            <b/>
            <sz val="8"/>
            <color indexed="81"/>
            <rFont val="Tahoma"/>
            <family val="2"/>
          </rPr>
          <t>Earliest start time plus duration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4" authorId="0" shapeId="0">
      <text>
        <r>
          <rPr>
            <b/>
            <sz val="8"/>
            <color indexed="81"/>
            <rFont val="Tahoma"/>
            <family val="2"/>
          </rPr>
          <t>Latest finish time minus duration</t>
        </r>
      </text>
    </comment>
    <comment ref="E24" authorId="0" shapeId="0">
      <text>
        <r>
          <rPr>
            <b/>
            <sz val="8"/>
            <color indexed="81"/>
            <rFont val="Tahoma"/>
            <family val="2"/>
          </rPr>
          <t>Equal to project time for Finish node; for others, equal to minimum of latest start times, where minimum is over all successors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4" authorId="0" shapeId="0">
      <text>
        <r>
          <rPr>
            <b/>
            <sz val="8"/>
            <color indexed="81"/>
            <rFont val="Tahoma"/>
            <family val="2"/>
          </rPr>
          <t>Latest start time minus earliest start time. Equivalently, latest finish time minus earliest finish time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<sst xmlns="http://schemas.openxmlformats.org/spreadsheetml/2006/main" count="247" uniqueCount="129">
  <si>
    <t>Data on activity network</t>
  </si>
  <si>
    <t>Activity</t>
  </si>
  <si>
    <t>Label</t>
  </si>
  <si>
    <t>Predecessors</t>
  </si>
  <si>
    <t>Successors</t>
  </si>
  <si>
    <t>Duration</t>
  </si>
  <si>
    <t>Dummy Start node</t>
  </si>
  <si>
    <t>Start</t>
  </si>
  <si>
    <t>None</t>
  </si>
  <si>
    <t>A</t>
  </si>
  <si>
    <t>Perform needs analysis</t>
  </si>
  <si>
    <t>B</t>
  </si>
  <si>
    <t>Develop specifications</t>
  </si>
  <si>
    <t>C,D</t>
  </si>
  <si>
    <t>Select server</t>
  </si>
  <si>
    <t>C</t>
  </si>
  <si>
    <t>E,G</t>
  </si>
  <si>
    <t>Select software</t>
  </si>
  <si>
    <t>D</t>
  </si>
  <si>
    <t>F,G</t>
  </si>
  <si>
    <t>Select cables</t>
  </si>
  <si>
    <t>E</t>
  </si>
  <si>
    <t>F</t>
  </si>
  <si>
    <t>Purchase equipment</t>
  </si>
  <si>
    <t>D,E</t>
  </si>
  <si>
    <t>H,I</t>
  </si>
  <si>
    <t>Develop user manuals</t>
  </si>
  <si>
    <t>G</t>
  </si>
  <si>
    <t>J</t>
  </si>
  <si>
    <t>Wire offices</t>
  </si>
  <si>
    <t>H</t>
  </si>
  <si>
    <t>L</t>
  </si>
  <si>
    <t>Set up server</t>
  </si>
  <si>
    <t>I</t>
  </si>
  <si>
    <t>K</t>
  </si>
  <si>
    <t>Develop training program</t>
  </si>
  <si>
    <t>M</t>
  </si>
  <si>
    <t>Install software</t>
  </si>
  <si>
    <t>Connect network</t>
  </si>
  <si>
    <t>H,K</t>
  </si>
  <si>
    <t>M,N</t>
  </si>
  <si>
    <t>Train users</t>
  </si>
  <si>
    <t>J,L</t>
  </si>
  <si>
    <t>O</t>
  </si>
  <si>
    <t>Test &amp; debug system</t>
  </si>
  <si>
    <t>N</t>
  </si>
  <si>
    <t>Get management acceptance</t>
  </si>
  <si>
    <t>Finish</t>
  </si>
  <si>
    <t>Dummy Finish node</t>
  </si>
  <si>
    <t>Activity start and finish times</t>
  </si>
  <si>
    <t>Earliest start time</t>
  </si>
  <si>
    <t>Earliest finish time</t>
  </si>
  <si>
    <t>Latest start time</t>
  </si>
  <si>
    <t>Latest finish time</t>
  </si>
  <si>
    <t>Slack</t>
  </si>
  <si>
    <t>Project completion time</t>
  </si>
  <si>
    <t>Office LAN project - simulation with random activity times</t>
  </si>
  <si>
    <t>Parameters of PERT distributions</t>
  </si>
  <si>
    <t>Min</t>
  </si>
  <si>
    <t>Most likely</t>
  </si>
  <si>
    <t>Max</t>
  </si>
  <si>
    <t>Implied mean</t>
  </si>
  <si>
    <t>On critical path?</t>
  </si>
  <si>
    <t>Pr(critical)</t>
  </si>
  <si>
    <t>@RISK Summary Report</t>
  </si>
  <si>
    <t>General Information</t>
  </si>
  <si>
    <t>Workbook Name</t>
  </si>
  <si>
    <t>Number of Simulations</t>
  </si>
  <si>
    <t>Number of Iterations</t>
  </si>
  <si>
    <t>Number of Inputs</t>
  </si>
  <si>
    <t>Number of Outputs</t>
  </si>
  <si>
    <t>Sampling Type</t>
  </si>
  <si>
    <t>Latin Hypercube</t>
  </si>
  <si>
    <t>Simulation Start Time</t>
  </si>
  <si>
    <t>Simulation Stop Time</t>
  </si>
  <si>
    <t>Simulation Duration</t>
  </si>
  <si>
    <t>Random Seed</t>
  </si>
  <si>
    <t>Total Errors</t>
  </si>
  <si>
    <t>Output and Input Summary Statistics</t>
  </si>
  <si>
    <t>Output Name</t>
  </si>
  <si>
    <t>Output Cell</t>
  </si>
  <si>
    <t>Simulation</t>
  </si>
  <si>
    <t>Minimum</t>
  </si>
  <si>
    <t>Maximum</t>
  </si>
  <si>
    <t>Mean</t>
  </si>
  <si>
    <t>Std Dev</t>
  </si>
  <si>
    <t>x1</t>
  </si>
  <si>
    <t>p1</t>
  </si>
  <si>
    <t>x2</t>
  </si>
  <si>
    <t>p2</t>
  </si>
  <si>
    <t>x2-x1</t>
  </si>
  <si>
    <t>p2-p1</t>
  </si>
  <si>
    <t>Errors</t>
  </si>
  <si>
    <t>$B$43</t>
  </si>
  <si>
    <t>Input Name</t>
  </si>
  <si>
    <t>Input Cell</t>
  </si>
  <si>
    <t>B / Duration</t>
  </si>
  <si>
    <t>$I$6</t>
  </si>
  <si>
    <t>C,D / Duration</t>
  </si>
  <si>
    <t>$I$7</t>
  </si>
  <si>
    <t>E,G / Duration</t>
  </si>
  <si>
    <t>$I$8</t>
  </si>
  <si>
    <t>F,G / Duration</t>
  </si>
  <si>
    <t>$I$9</t>
  </si>
  <si>
    <t>F / Duration</t>
  </si>
  <si>
    <t>$I$10</t>
  </si>
  <si>
    <t>H,I / Duration</t>
  </si>
  <si>
    <t>$I$11</t>
  </si>
  <si>
    <t>J / Duration</t>
  </si>
  <si>
    <t>$I$12</t>
  </si>
  <si>
    <t>L / Duration</t>
  </si>
  <si>
    <t>$I$13</t>
  </si>
  <si>
    <t>K / Duration</t>
  </si>
  <si>
    <t>$I$14</t>
  </si>
  <si>
    <t>M / Duration</t>
  </si>
  <si>
    <t>$I$15</t>
  </si>
  <si>
    <t>$I$16</t>
  </si>
  <si>
    <t>M,N / Duration</t>
  </si>
  <si>
    <t>$I$17</t>
  </si>
  <si>
    <t>O / Duration</t>
  </si>
  <si>
    <t>$I$18</t>
  </si>
  <si>
    <t>$I$19</t>
  </si>
  <si>
    <t>Finish / Duration</t>
  </si>
  <si>
    <t>$I$20</t>
  </si>
  <si>
    <t>@RISK Output Graphs</t>
  </si>
  <si>
    <t>Simulation: 1  /  Output: Project completion time</t>
  </si>
  <si>
    <t>ProjectSimulation.xls</t>
  </si>
  <si>
    <t>Original - inputs skewed to the right</t>
  </si>
  <si>
    <t>New - inputs skewed to the left or symmetric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</si>
</sst>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m/d/yy\ h:mm:ss"/>
    <numFmt numFmtId="166" formatCode="0.0%"/>
  </numFmts>
  <fonts count="7" x14ac:knownFonts="1">
    <font>
      <sz val="1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4659260841701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3" borderId="0" xfId="0" applyFont="1" applyFill="1" applyBorder="1" applyAlignment="1">
      <alignment horizontal="right"/>
    </xf>
    <xf numFmtId="0" fontId="5" fillId="3" borderId="0" xfId="0" applyNumberFormat="1" applyFont="1" applyFill="1" applyBorder="1"/>
    <xf numFmtId="0" fontId="5" fillId="2" borderId="0" xfId="0" applyFont="1" applyFill="1" applyBorder="1"/>
    <xf numFmtId="0" fontId="5" fillId="2" borderId="0" xfId="0" applyNumberFormat="1" applyFont="1" applyFill="1" applyBorder="1"/>
    <xf numFmtId="164" fontId="5" fillId="4" borderId="0" xfId="0" applyNumberFormat="1" applyFont="1" applyFill="1" applyBorder="1"/>
    <xf numFmtId="0" fontId="5" fillId="3" borderId="0" xfId="0" applyFont="1" applyFill="1" applyBorder="1"/>
    <xf numFmtId="1" fontId="5" fillId="3" borderId="0" xfId="0" applyNumberFormat="1" applyFont="1" applyFill="1" applyBorder="1"/>
    <xf numFmtId="2" fontId="5" fillId="0" borderId="0" xfId="0" applyNumberFormat="1" applyFont="1" applyFill="1" applyBorder="1"/>
    <xf numFmtId="2" fontId="5" fillId="0" borderId="0" xfId="0" applyNumberFormat="1" applyFont="1"/>
    <xf numFmtId="2" fontId="5" fillId="0" borderId="0" xfId="0" applyNumberFormat="1" applyFont="1" applyAlignment="1">
      <alignment horizontal="right"/>
    </xf>
    <xf numFmtId="164" fontId="5" fillId="0" borderId="0" xfId="0" applyNumberFormat="1" applyFont="1"/>
    <xf numFmtId="2" fontId="5" fillId="5" borderId="0" xfId="0" applyNumberFormat="1" applyFont="1" applyFill="1" applyBorder="1"/>
    <xf numFmtId="0" fontId="5" fillId="0" borderId="0" xfId="0" quotePrefix="1" applyFont="1"/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46" fontId="5" fillId="0" borderId="1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9" xfId="0" applyFont="1" applyBorder="1" applyAlignment="1">
      <alignment horizontal="left"/>
    </xf>
    <xf numFmtId="2" fontId="6" fillId="0" borderId="1" xfId="0" applyNumberFormat="1" applyFont="1" applyBorder="1"/>
    <xf numFmtId="166" fontId="5" fillId="0" borderId="1" xfId="0" applyNumberFormat="1" applyFont="1" applyBorder="1"/>
    <xf numFmtId="0" fontId="5" fillId="0" borderId="1" xfId="0" applyFont="1" applyBorder="1"/>
    <xf numFmtId="0" fontId="5" fillId="0" borderId="7" xfId="0" applyFont="1" applyBorder="1"/>
    <xf numFmtId="0" fontId="5" fillId="2" borderId="0" xfId="0" applyFont="1" applyFill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30</xdr:row>
      <xdr:rowOff>92076</xdr:rowOff>
    </xdr:from>
    <xdr:to>
      <xdr:col>12</xdr:col>
      <xdr:colOff>390525</xdr:colOff>
      <xdr:row>33</xdr:row>
      <xdr:rowOff>180976</xdr:rowOff>
    </xdr:to>
    <xdr:sp macro="" textlink="">
      <xdr:nvSpPr>
        <xdr:cNvPr id="4" name="TextBox 3"/>
        <xdr:cNvSpPr txBox="1"/>
      </xdr:nvSpPr>
      <xdr:spPr>
        <a:xfrm>
          <a:off x="9239250" y="5807076"/>
          <a:ext cx="2095500" cy="66040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RiskMean values in column H might be meaningless until you rerun the simulation.</a:t>
          </a:r>
        </a:p>
      </xdr:txBody>
    </xdr:sp>
    <xdr:clientData/>
  </xdr:twoCellAnchor>
  <xdr:twoCellAnchor>
    <xdr:from>
      <xdr:col>8</xdr:col>
      <xdr:colOff>358774</xdr:colOff>
      <xdr:row>21</xdr:row>
      <xdr:rowOff>104775</xdr:rowOff>
    </xdr:from>
    <xdr:to>
      <xdr:col>13</xdr:col>
      <xdr:colOff>236219</xdr:colOff>
      <xdr:row>28</xdr:row>
      <xdr:rowOff>68580</xdr:rowOff>
    </xdr:to>
    <xdr:sp macro="" textlink="">
      <xdr:nvSpPr>
        <xdr:cNvPr id="5" name="TextBox 4"/>
        <xdr:cNvSpPr txBox="1"/>
      </xdr:nvSpPr>
      <xdr:spPr>
        <a:xfrm>
          <a:off x="9106534" y="3945255"/>
          <a:ext cx="3001645" cy="124396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Many comparisons could be made, but this is one of the more extreme. The yellow rows were all very skewed to the right. I changed them so that they're skewed to the left or symmetric (but with the same means). See next two sheets for results.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7</xdr:row>
      <xdr:rowOff>85725</xdr:rowOff>
    </xdr:from>
    <xdr:to>
      <xdr:col>7</xdr:col>
      <xdr:colOff>142875</xdr:colOff>
      <xdr:row>15</xdr:row>
      <xdr:rowOff>9525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4267200" y="1419225"/>
          <a:ext cx="3076575" cy="1219200"/>
        </a:xfrm>
        <a:prstGeom prst="roundRect">
          <a:avLst/>
        </a:prstGeom>
        <a:solidFill>
          <a:schemeClr val="bg1">
            <a:lumMod val="85000"/>
          </a:schemeClr>
        </a:solidFill>
        <a:ln w="9525">
          <a:solidFill>
            <a:srgbClr val="000000"/>
          </a:solidFill>
          <a:miter lim="800000"/>
          <a:headEnd/>
          <a:tailEnd/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cs typeface="Arial"/>
            </a:rPr>
            <a:t>The top results use the original inputs; the bottom results use the new inputs. In either case, the mean project length is greater than 62, the project length using the means of the inputs. Actually, this will </a:t>
          </a:r>
          <a:r>
            <a:rPr lang="en-US" sz="1100" b="0" i="1" strike="noStrike">
              <a:solidFill>
                <a:srgbClr val="000000"/>
              </a:solidFill>
              <a:latin typeface="+mn-lt"/>
              <a:cs typeface="Arial"/>
            </a:rPr>
            <a:t>always </a:t>
          </a:r>
          <a:r>
            <a:rPr lang="en-US" sz="1100" b="0" i="0" strike="noStrike">
              <a:solidFill>
                <a:srgbClr val="000000"/>
              </a:solidFill>
              <a:latin typeface="+mn-lt"/>
              <a:cs typeface="Arial"/>
            </a:rPr>
            <a:t>be the case in projects. The next sheet shows how the distribution of project length differs. It has a slightly different shape.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866775</xdr:colOff>
      <xdr:row>15</xdr:row>
      <xdr:rowOff>57150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7650" y="457200"/>
          <a:ext cx="3810000" cy="25336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4</xdr:col>
      <xdr:colOff>866775</xdr:colOff>
      <xdr:row>32</xdr:row>
      <xdr:rowOff>57150</xdr:rowOff>
    </xdr:to>
    <xdr:pic>
      <xdr:nvPicPr>
        <xdr:cNvPr id="512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47650" y="3209925"/>
          <a:ext cx="3810000" cy="25336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Books/PMS%203e/CD%20ROM%20for%20book/Example%20Files/Chpt15/Finished%20Examples/ProjectScheduling_Crash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ashing"/>
    </sheetNames>
    <sheetDataSet>
      <sheetData sheetId="0">
        <row r="6">
          <cell r="M6">
            <v>600</v>
          </cell>
        </row>
        <row r="7">
          <cell r="M7">
            <v>600</v>
          </cell>
        </row>
        <row r="8">
          <cell r="M8">
            <v>480</v>
          </cell>
        </row>
        <row r="9">
          <cell r="M9">
            <v>480</v>
          </cell>
        </row>
        <row r="10">
          <cell r="M10">
            <v>480</v>
          </cell>
        </row>
        <row r="11">
          <cell r="M11">
            <v>360</v>
          </cell>
        </row>
        <row r="12">
          <cell r="M12">
            <v>360</v>
          </cell>
        </row>
        <row r="13">
          <cell r="M13">
            <v>540</v>
          </cell>
        </row>
        <row r="14">
          <cell r="M14">
            <v>480</v>
          </cell>
        </row>
        <row r="15">
          <cell r="M15">
            <v>360</v>
          </cell>
        </row>
        <row r="16">
          <cell r="M16">
            <v>480</v>
          </cell>
        </row>
        <row r="17">
          <cell r="M17">
            <v>540</v>
          </cell>
        </row>
        <row r="18">
          <cell r="M18">
            <v>360</v>
          </cell>
        </row>
        <row r="19">
          <cell r="M19">
            <v>480</v>
          </cell>
        </row>
        <row r="20">
          <cell r="M20">
            <v>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43"/>
  <sheetViews>
    <sheetView tabSelected="1" workbookViewId="0"/>
  </sheetViews>
  <sheetFormatPr defaultColWidth="9.109375" defaultRowHeight="14.4" x14ac:dyDescent="0.3"/>
  <cols>
    <col min="1" max="1" width="26" style="2" customWidth="1"/>
    <col min="2" max="2" width="15.88671875" style="2" customWidth="1"/>
    <col min="3" max="3" width="16.44140625" style="2" customWidth="1"/>
    <col min="4" max="4" width="15.33203125" style="2" customWidth="1"/>
    <col min="5" max="5" width="15.6640625" style="2" customWidth="1"/>
    <col min="6" max="6" width="11.5546875" style="2" customWidth="1"/>
    <col min="7" max="7" width="14.6640625" style="2" customWidth="1"/>
    <col min="8" max="8" width="12" style="2" customWidth="1"/>
    <col min="9" max="16384" width="9.109375" style="2"/>
  </cols>
  <sheetData>
    <row r="1" spans="1:9" x14ac:dyDescent="0.3">
      <c r="A1" s="1" t="s">
        <v>56</v>
      </c>
    </row>
    <row r="3" spans="1:9" x14ac:dyDescent="0.3">
      <c r="A3" s="1" t="s">
        <v>0</v>
      </c>
      <c r="E3" s="36" t="s">
        <v>57</v>
      </c>
      <c r="F3" s="36"/>
      <c r="G3" s="36"/>
      <c r="H3" s="36"/>
    </row>
    <row r="4" spans="1:9" x14ac:dyDescent="0.3">
      <c r="A4" s="2" t="s">
        <v>1</v>
      </c>
      <c r="B4" s="3" t="s">
        <v>2</v>
      </c>
      <c r="C4" s="4" t="s">
        <v>3</v>
      </c>
      <c r="D4" s="4" t="s">
        <v>4</v>
      </c>
      <c r="E4" s="4" t="s">
        <v>58</v>
      </c>
      <c r="F4" s="4" t="s">
        <v>59</v>
      </c>
      <c r="G4" s="4" t="s">
        <v>60</v>
      </c>
      <c r="H4" s="4" t="s">
        <v>61</v>
      </c>
      <c r="I4" s="4" t="s">
        <v>5</v>
      </c>
    </row>
    <row r="5" spans="1:9" x14ac:dyDescent="0.3">
      <c r="A5" s="2" t="s">
        <v>6</v>
      </c>
      <c r="B5" s="3" t="s">
        <v>7</v>
      </c>
      <c r="C5" s="5" t="s">
        <v>8</v>
      </c>
      <c r="D5" s="5" t="s">
        <v>9</v>
      </c>
      <c r="E5" s="5"/>
      <c r="F5" s="5"/>
      <c r="G5" s="6"/>
      <c r="H5" s="6"/>
      <c r="I5" s="2">
        <v>0</v>
      </c>
    </row>
    <row r="6" spans="1:9" x14ac:dyDescent="0.3">
      <c r="A6" s="2" t="s">
        <v>10</v>
      </c>
      <c r="B6" s="3" t="s">
        <v>9</v>
      </c>
      <c r="C6" s="5" t="s">
        <v>7</v>
      </c>
      <c r="D6" s="5" t="s">
        <v>11</v>
      </c>
      <c r="E6" s="7">
        <v>4</v>
      </c>
      <c r="F6" s="7">
        <v>11</v>
      </c>
      <c r="G6" s="8">
        <v>12</v>
      </c>
      <c r="H6" s="6">
        <f t="shared" ref="H6:H20" si="0">(E6+4*F6+G6)/6</f>
        <v>10</v>
      </c>
      <c r="I6" s="9" t="e">
        <f ca="1">_xll.RiskPert(E6,F6,G6)</f>
        <v>#NAME?</v>
      </c>
    </row>
    <row r="7" spans="1:9" x14ac:dyDescent="0.3">
      <c r="A7" s="2" t="s">
        <v>12</v>
      </c>
      <c r="B7" s="3" t="s">
        <v>11</v>
      </c>
      <c r="C7" s="5" t="s">
        <v>9</v>
      </c>
      <c r="D7" s="5" t="s">
        <v>13</v>
      </c>
      <c r="E7" s="7">
        <v>2</v>
      </c>
      <c r="F7" s="7">
        <v>6</v>
      </c>
      <c r="G7" s="8">
        <v>10</v>
      </c>
      <c r="H7" s="6">
        <f t="shared" si="0"/>
        <v>6</v>
      </c>
      <c r="I7" s="9" t="e">
        <f ca="1">_xll.RiskPert(E7,F7,G7)</f>
        <v>#NAME?</v>
      </c>
    </row>
    <row r="8" spans="1:9" x14ac:dyDescent="0.3">
      <c r="A8" s="2" t="s">
        <v>14</v>
      </c>
      <c r="B8" s="3" t="s">
        <v>15</v>
      </c>
      <c r="C8" s="5" t="s">
        <v>11</v>
      </c>
      <c r="D8" s="5" t="s">
        <v>16</v>
      </c>
      <c r="E8" s="10">
        <v>5</v>
      </c>
      <c r="F8" s="10">
        <v>6</v>
      </c>
      <c r="G8" s="6">
        <v>7</v>
      </c>
      <c r="H8" s="6">
        <f t="shared" si="0"/>
        <v>6</v>
      </c>
      <c r="I8" s="9" t="e">
        <f ca="1">_xll.RiskPert(E8,F8,G8)</f>
        <v>#NAME?</v>
      </c>
    </row>
    <row r="9" spans="1:9" x14ac:dyDescent="0.3">
      <c r="A9" s="2" t="s">
        <v>17</v>
      </c>
      <c r="B9" s="3" t="s">
        <v>18</v>
      </c>
      <c r="C9" s="5" t="s">
        <v>11</v>
      </c>
      <c r="D9" s="5" t="s">
        <v>19</v>
      </c>
      <c r="E9" s="10">
        <v>4</v>
      </c>
      <c r="F9" s="10">
        <v>13</v>
      </c>
      <c r="G9" s="6">
        <v>16</v>
      </c>
      <c r="H9" s="6">
        <f t="shared" si="0"/>
        <v>12</v>
      </c>
      <c r="I9" s="9" t="e">
        <f ca="1">_xll.RiskPert(E9,F9,G9)</f>
        <v>#NAME?</v>
      </c>
    </row>
    <row r="10" spans="1:9" x14ac:dyDescent="0.3">
      <c r="A10" s="2" t="s">
        <v>20</v>
      </c>
      <c r="B10" s="3" t="s">
        <v>21</v>
      </c>
      <c r="C10" s="5" t="s">
        <v>15</v>
      </c>
      <c r="D10" s="5" t="s">
        <v>22</v>
      </c>
      <c r="E10" s="10">
        <v>3</v>
      </c>
      <c r="F10" s="10">
        <v>4</v>
      </c>
      <c r="G10" s="6">
        <v>5</v>
      </c>
      <c r="H10" s="6">
        <f t="shared" si="0"/>
        <v>4</v>
      </c>
      <c r="I10" s="9" t="e">
        <f ca="1">_xll.RiskPert(E10,F10,G10)</f>
        <v>#NAME?</v>
      </c>
    </row>
    <row r="11" spans="1:9" x14ac:dyDescent="0.3">
      <c r="A11" s="2" t="s">
        <v>23</v>
      </c>
      <c r="B11" s="3" t="s">
        <v>22</v>
      </c>
      <c r="C11" s="5" t="s">
        <v>24</v>
      </c>
      <c r="D11" s="5" t="s">
        <v>25</v>
      </c>
      <c r="E11" s="10">
        <v>2</v>
      </c>
      <c r="F11" s="10">
        <v>3</v>
      </c>
      <c r="G11" s="6">
        <v>4</v>
      </c>
      <c r="H11" s="6">
        <f t="shared" si="0"/>
        <v>3</v>
      </c>
      <c r="I11" s="9" t="e">
        <f ca="1">_xll.RiskPert(E11,F11,G11)</f>
        <v>#NAME?</v>
      </c>
    </row>
    <row r="12" spans="1:9" x14ac:dyDescent="0.3">
      <c r="A12" s="2" t="s">
        <v>26</v>
      </c>
      <c r="B12" s="3" t="s">
        <v>27</v>
      </c>
      <c r="C12" s="5" t="s">
        <v>13</v>
      </c>
      <c r="D12" s="5" t="s">
        <v>28</v>
      </c>
      <c r="E12" s="10">
        <v>4</v>
      </c>
      <c r="F12" s="10">
        <v>6</v>
      </c>
      <c r="G12" s="6">
        <v>8</v>
      </c>
      <c r="H12" s="6">
        <f t="shared" si="0"/>
        <v>6</v>
      </c>
      <c r="I12" s="9" t="e">
        <f ca="1">_xll.RiskPert(E12,F12,G12)</f>
        <v>#NAME?</v>
      </c>
    </row>
    <row r="13" spans="1:9" x14ac:dyDescent="0.3">
      <c r="A13" s="2" t="s">
        <v>29</v>
      </c>
      <c r="B13" s="3" t="s">
        <v>30</v>
      </c>
      <c r="C13" s="5" t="s">
        <v>22</v>
      </c>
      <c r="D13" s="5" t="s">
        <v>31</v>
      </c>
      <c r="E13" s="7">
        <v>6</v>
      </c>
      <c r="F13" s="7">
        <v>13</v>
      </c>
      <c r="G13" s="8">
        <v>14</v>
      </c>
      <c r="H13" s="6">
        <f t="shared" si="0"/>
        <v>12</v>
      </c>
      <c r="I13" s="9" t="e">
        <f ca="1">_xll.RiskPert(E13,F13,G13)</f>
        <v>#NAME?</v>
      </c>
    </row>
    <row r="14" spans="1:9" x14ac:dyDescent="0.3">
      <c r="A14" s="2" t="s">
        <v>32</v>
      </c>
      <c r="B14" s="3" t="s">
        <v>33</v>
      </c>
      <c r="C14" s="5" t="s">
        <v>22</v>
      </c>
      <c r="D14" s="5" t="s">
        <v>34</v>
      </c>
      <c r="E14" s="10">
        <v>3</v>
      </c>
      <c r="F14" s="10">
        <v>3</v>
      </c>
      <c r="G14" s="6">
        <v>3</v>
      </c>
      <c r="H14" s="6">
        <f t="shared" si="0"/>
        <v>3</v>
      </c>
      <c r="I14" s="9" t="e">
        <f ca="1">_xll.RiskPert(E14,F14,G14)</f>
        <v>#NAME?</v>
      </c>
    </row>
    <row r="15" spans="1:9" x14ac:dyDescent="0.3">
      <c r="A15" s="2" t="s">
        <v>35</v>
      </c>
      <c r="B15" s="3" t="s">
        <v>28</v>
      </c>
      <c r="C15" s="5" t="s">
        <v>27</v>
      </c>
      <c r="D15" s="5" t="s">
        <v>36</v>
      </c>
      <c r="E15" s="10">
        <v>12</v>
      </c>
      <c r="F15" s="10">
        <v>14</v>
      </c>
      <c r="G15" s="6">
        <v>16</v>
      </c>
      <c r="H15" s="6">
        <f t="shared" si="0"/>
        <v>14</v>
      </c>
      <c r="I15" s="9" t="e">
        <f ca="1">_xll.RiskPert(E15,F15,G15)</f>
        <v>#NAME?</v>
      </c>
    </row>
    <row r="16" spans="1:9" x14ac:dyDescent="0.3">
      <c r="A16" s="2" t="s">
        <v>37</v>
      </c>
      <c r="B16" s="3" t="s">
        <v>34</v>
      </c>
      <c r="C16" s="5" t="s">
        <v>33</v>
      </c>
      <c r="D16" s="5" t="s">
        <v>31</v>
      </c>
      <c r="E16" s="10">
        <v>3</v>
      </c>
      <c r="F16" s="10">
        <v>4</v>
      </c>
      <c r="G16" s="6">
        <v>5</v>
      </c>
      <c r="H16" s="6">
        <f t="shared" si="0"/>
        <v>4</v>
      </c>
      <c r="I16" s="9" t="e">
        <f ca="1">_xll.RiskPert(E16,F16,G16)</f>
        <v>#NAME?</v>
      </c>
    </row>
    <row r="17" spans="1:9" x14ac:dyDescent="0.3">
      <c r="A17" s="2" t="s">
        <v>38</v>
      </c>
      <c r="B17" s="3" t="s">
        <v>31</v>
      </c>
      <c r="C17" s="5" t="s">
        <v>39</v>
      </c>
      <c r="D17" s="5" t="s">
        <v>40</v>
      </c>
      <c r="E17" s="10">
        <v>2</v>
      </c>
      <c r="F17" s="10">
        <v>3</v>
      </c>
      <c r="G17" s="6">
        <v>4</v>
      </c>
      <c r="H17" s="6">
        <f t="shared" si="0"/>
        <v>3</v>
      </c>
      <c r="I17" s="9" t="e">
        <f ca="1">_xll.RiskPert(E17,F17,G17)</f>
        <v>#NAME?</v>
      </c>
    </row>
    <row r="18" spans="1:9" x14ac:dyDescent="0.3">
      <c r="A18" s="2" t="s">
        <v>41</v>
      </c>
      <c r="B18" s="3" t="s">
        <v>36</v>
      </c>
      <c r="C18" s="5" t="s">
        <v>42</v>
      </c>
      <c r="D18" s="5" t="s">
        <v>43</v>
      </c>
      <c r="E18" s="10">
        <v>8</v>
      </c>
      <c r="F18" s="10">
        <v>8</v>
      </c>
      <c r="G18" s="6">
        <v>8</v>
      </c>
      <c r="H18" s="6">
        <f t="shared" si="0"/>
        <v>8</v>
      </c>
      <c r="I18" s="9" t="e">
        <f ca="1">_xll.RiskPert(E18,F18,G18)</f>
        <v>#NAME?</v>
      </c>
    </row>
    <row r="19" spans="1:9" x14ac:dyDescent="0.3">
      <c r="A19" s="2" t="s">
        <v>44</v>
      </c>
      <c r="B19" s="3" t="s">
        <v>45</v>
      </c>
      <c r="C19" s="5" t="s">
        <v>31</v>
      </c>
      <c r="D19" s="5" t="s">
        <v>43</v>
      </c>
      <c r="E19" s="7">
        <v>10</v>
      </c>
      <c r="F19" s="7">
        <v>12</v>
      </c>
      <c r="G19" s="8">
        <v>14</v>
      </c>
      <c r="H19" s="6">
        <f t="shared" si="0"/>
        <v>12</v>
      </c>
      <c r="I19" s="9" t="e">
        <f ca="1">_xll.RiskPert(E19,F19,G19)</f>
        <v>#NAME?</v>
      </c>
    </row>
    <row r="20" spans="1:9" x14ac:dyDescent="0.3">
      <c r="A20" s="2" t="s">
        <v>46</v>
      </c>
      <c r="B20" s="3" t="s">
        <v>43</v>
      </c>
      <c r="C20" s="5" t="s">
        <v>40</v>
      </c>
      <c r="D20" s="5" t="s">
        <v>47</v>
      </c>
      <c r="E20" s="10">
        <v>3</v>
      </c>
      <c r="F20" s="10">
        <v>4</v>
      </c>
      <c r="G20" s="6">
        <v>5</v>
      </c>
      <c r="H20" s="6">
        <f t="shared" si="0"/>
        <v>4</v>
      </c>
      <c r="I20" s="9" t="e">
        <f ca="1">_xll.RiskPert(E20,F20,G20)</f>
        <v>#NAME?</v>
      </c>
    </row>
    <row r="21" spans="1:9" x14ac:dyDescent="0.3">
      <c r="A21" s="2" t="s">
        <v>48</v>
      </c>
      <c r="B21" s="3" t="s">
        <v>47</v>
      </c>
      <c r="C21" s="5" t="s">
        <v>43</v>
      </c>
      <c r="D21" s="5" t="s">
        <v>8</v>
      </c>
      <c r="E21" s="11"/>
      <c r="F21" s="10"/>
      <c r="G21" s="6"/>
      <c r="H21" s="6"/>
      <c r="I21" s="2">
        <v>0</v>
      </c>
    </row>
    <row r="23" spans="1:9" x14ac:dyDescent="0.3">
      <c r="A23" s="1" t="s">
        <v>49</v>
      </c>
      <c r="D23" s="1"/>
    </row>
    <row r="24" spans="1:9" x14ac:dyDescent="0.3">
      <c r="A24" s="3" t="s">
        <v>1</v>
      </c>
      <c r="B24" s="4" t="s">
        <v>50</v>
      </c>
      <c r="C24" s="4" t="s">
        <v>51</v>
      </c>
      <c r="D24" s="4" t="s">
        <v>52</v>
      </c>
      <c r="E24" s="4" t="s">
        <v>53</v>
      </c>
      <c r="F24" s="4" t="s">
        <v>54</v>
      </c>
      <c r="G24" s="4" t="s">
        <v>62</v>
      </c>
      <c r="H24" s="4" t="s">
        <v>63</v>
      </c>
    </row>
    <row r="25" spans="1:9" x14ac:dyDescent="0.3">
      <c r="A25" s="3" t="s">
        <v>7</v>
      </c>
      <c r="B25" s="12">
        <v>0</v>
      </c>
      <c r="C25" s="13">
        <f>B25+I5</f>
        <v>0</v>
      </c>
      <c r="D25" s="13" t="e">
        <f ca="1">E25-I5</f>
        <v>#NAME?</v>
      </c>
      <c r="E25" s="14" t="e">
        <f ca="1">D26</f>
        <v>#NAME?</v>
      </c>
      <c r="F25" s="14"/>
      <c r="G25" s="4"/>
    </row>
    <row r="26" spans="1:9" x14ac:dyDescent="0.3">
      <c r="A26" s="3" t="s">
        <v>9</v>
      </c>
      <c r="B26" s="12">
        <f>C25</f>
        <v>0</v>
      </c>
      <c r="C26" s="13" t="e">
        <f t="shared" ref="C26:C41" ca="1" si="1">B26+I6</f>
        <v>#NAME?</v>
      </c>
      <c r="D26" s="13" t="e">
        <f t="shared" ref="D26:D41" ca="1" si="2">E26-I6</f>
        <v>#NAME?</v>
      </c>
      <c r="E26" s="14" t="e">
        <f ca="1">D27</f>
        <v>#NAME?</v>
      </c>
      <c r="F26" s="13" t="e">
        <f t="shared" ref="F26:F40" ca="1" si="3">D26-B26</f>
        <v>#NAME?</v>
      </c>
      <c r="G26" s="4" t="e">
        <f t="shared" ref="G26:G40" ca="1" si="4">IF(F26=0,1,0)</f>
        <v>#NAME?</v>
      </c>
      <c r="H26" s="15" t="e">
        <f ca="1">_xll.RiskMean(G26)</f>
        <v>#NAME?</v>
      </c>
    </row>
    <row r="27" spans="1:9" x14ac:dyDescent="0.3">
      <c r="A27" s="3" t="s">
        <v>11</v>
      </c>
      <c r="B27" s="12" t="e">
        <f ca="1">C26</f>
        <v>#NAME?</v>
      </c>
      <c r="C27" s="13" t="e">
        <f t="shared" ca="1" si="1"/>
        <v>#NAME?</v>
      </c>
      <c r="D27" s="13" t="e">
        <f t="shared" ca="1" si="2"/>
        <v>#NAME?</v>
      </c>
      <c r="E27" s="14" t="e">
        <f ca="1">MIN(D28:D29)</f>
        <v>#NAME?</v>
      </c>
      <c r="F27" s="13" t="e">
        <f t="shared" ca="1" si="3"/>
        <v>#NAME?</v>
      </c>
      <c r="G27" s="4" t="e">
        <f t="shared" ca="1" si="4"/>
        <v>#NAME?</v>
      </c>
      <c r="H27" s="15" t="e">
        <f ca="1">_xll.RiskMean(G27)</f>
        <v>#NAME?</v>
      </c>
    </row>
    <row r="28" spans="1:9" x14ac:dyDescent="0.3">
      <c r="A28" s="3" t="s">
        <v>15</v>
      </c>
      <c r="B28" s="12" t="e">
        <f ca="1">C27</f>
        <v>#NAME?</v>
      </c>
      <c r="C28" s="13" t="e">
        <f t="shared" ca="1" si="1"/>
        <v>#NAME?</v>
      </c>
      <c r="D28" s="13" t="e">
        <f t="shared" ca="1" si="2"/>
        <v>#NAME?</v>
      </c>
      <c r="E28" s="14" t="e">
        <f ca="1">MIN(D30,D32)</f>
        <v>#NAME?</v>
      </c>
      <c r="F28" s="13" t="e">
        <f t="shared" ca="1" si="3"/>
        <v>#NAME?</v>
      </c>
      <c r="G28" s="4" t="e">
        <f t="shared" ca="1" si="4"/>
        <v>#NAME?</v>
      </c>
      <c r="H28" s="15" t="e">
        <f ca="1">_xll.RiskMean(G28)</f>
        <v>#NAME?</v>
      </c>
    </row>
    <row r="29" spans="1:9" x14ac:dyDescent="0.3">
      <c r="A29" s="3" t="s">
        <v>18</v>
      </c>
      <c r="B29" s="12" t="e">
        <f ca="1">C27</f>
        <v>#NAME?</v>
      </c>
      <c r="C29" s="13" t="e">
        <f t="shared" ca="1" si="1"/>
        <v>#NAME?</v>
      </c>
      <c r="D29" s="13" t="e">
        <f t="shared" ca="1" si="2"/>
        <v>#NAME?</v>
      </c>
      <c r="E29" s="14" t="e">
        <f ca="1">MIN(D31:D32)</f>
        <v>#NAME?</v>
      </c>
      <c r="F29" s="13" t="e">
        <f t="shared" ca="1" si="3"/>
        <v>#NAME?</v>
      </c>
      <c r="G29" s="4" t="e">
        <f t="shared" ca="1" si="4"/>
        <v>#NAME?</v>
      </c>
      <c r="H29" s="15" t="e">
        <f ca="1">_xll.RiskMean(G29)</f>
        <v>#NAME?</v>
      </c>
    </row>
    <row r="30" spans="1:9" x14ac:dyDescent="0.3">
      <c r="A30" s="3" t="s">
        <v>21</v>
      </c>
      <c r="B30" s="12" t="e">
        <f ca="1">C28</f>
        <v>#NAME?</v>
      </c>
      <c r="C30" s="13" t="e">
        <f t="shared" ca="1" si="1"/>
        <v>#NAME?</v>
      </c>
      <c r="D30" s="13" t="e">
        <f t="shared" ca="1" si="2"/>
        <v>#NAME?</v>
      </c>
      <c r="E30" s="14" t="e">
        <f ca="1">D31</f>
        <v>#NAME?</v>
      </c>
      <c r="F30" s="13" t="e">
        <f t="shared" ca="1" si="3"/>
        <v>#NAME?</v>
      </c>
      <c r="G30" s="4" t="e">
        <f t="shared" ca="1" si="4"/>
        <v>#NAME?</v>
      </c>
      <c r="H30" s="15" t="e">
        <f ca="1">_xll.RiskMean(G30)</f>
        <v>#NAME?</v>
      </c>
    </row>
    <row r="31" spans="1:9" x14ac:dyDescent="0.3">
      <c r="A31" s="3" t="s">
        <v>22</v>
      </c>
      <c r="B31" s="12" t="e">
        <f ca="1">MAX(C29:C30)</f>
        <v>#NAME?</v>
      </c>
      <c r="C31" s="13" t="e">
        <f t="shared" ca="1" si="1"/>
        <v>#NAME?</v>
      </c>
      <c r="D31" s="13" t="e">
        <f t="shared" ca="1" si="2"/>
        <v>#NAME?</v>
      </c>
      <c r="E31" s="14" t="e">
        <f ca="1">MIN(D33:D34)</f>
        <v>#NAME?</v>
      </c>
      <c r="F31" s="13" t="e">
        <f t="shared" ca="1" si="3"/>
        <v>#NAME?</v>
      </c>
      <c r="G31" s="4" t="e">
        <f t="shared" ca="1" si="4"/>
        <v>#NAME?</v>
      </c>
      <c r="H31" s="15" t="e">
        <f ca="1">_xll.RiskMean(G31)</f>
        <v>#NAME?</v>
      </c>
    </row>
    <row r="32" spans="1:9" x14ac:dyDescent="0.3">
      <c r="A32" s="3" t="s">
        <v>27</v>
      </c>
      <c r="B32" s="12" t="e">
        <f ca="1">MAX(C28:C29)</f>
        <v>#NAME?</v>
      </c>
      <c r="C32" s="13" t="e">
        <f t="shared" ca="1" si="1"/>
        <v>#NAME?</v>
      </c>
      <c r="D32" s="13" t="e">
        <f t="shared" ca="1" si="2"/>
        <v>#NAME?</v>
      </c>
      <c r="E32" s="14" t="e">
        <f ca="1">D35</f>
        <v>#NAME?</v>
      </c>
      <c r="F32" s="13" t="e">
        <f t="shared" ca="1" si="3"/>
        <v>#NAME?</v>
      </c>
      <c r="G32" s="4" t="e">
        <f t="shared" ca="1" si="4"/>
        <v>#NAME?</v>
      </c>
      <c r="H32" s="15" t="e">
        <f ca="1">_xll.RiskMean(G32)</f>
        <v>#NAME?</v>
      </c>
    </row>
    <row r="33" spans="1:8" x14ac:dyDescent="0.3">
      <c r="A33" s="3" t="s">
        <v>30</v>
      </c>
      <c r="B33" s="12" t="e">
        <f ca="1">C31</f>
        <v>#NAME?</v>
      </c>
      <c r="C33" s="13" t="e">
        <f t="shared" ca="1" si="1"/>
        <v>#NAME?</v>
      </c>
      <c r="D33" s="13" t="e">
        <f t="shared" ca="1" si="2"/>
        <v>#NAME?</v>
      </c>
      <c r="E33" s="14" t="e">
        <f ca="1">D37</f>
        <v>#NAME?</v>
      </c>
      <c r="F33" s="13" t="e">
        <f t="shared" ca="1" si="3"/>
        <v>#NAME?</v>
      </c>
      <c r="G33" s="4" t="e">
        <f t="shared" ca="1" si="4"/>
        <v>#NAME?</v>
      </c>
      <c r="H33" s="15" t="e">
        <f ca="1">_xll.RiskMean(G33)</f>
        <v>#NAME?</v>
      </c>
    </row>
    <row r="34" spans="1:8" x14ac:dyDescent="0.3">
      <c r="A34" s="3" t="s">
        <v>33</v>
      </c>
      <c r="B34" s="12" t="e">
        <f ca="1">C31</f>
        <v>#NAME?</v>
      </c>
      <c r="C34" s="13" t="e">
        <f t="shared" ca="1" si="1"/>
        <v>#NAME?</v>
      </c>
      <c r="D34" s="13" t="e">
        <f t="shared" ca="1" si="2"/>
        <v>#NAME?</v>
      </c>
      <c r="E34" s="14" t="e">
        <f ca="1">D36</f>
        <v>#NAME?</v>
      </c>
      <c r="F34" s="13" t="e">
        <f t="shared" ca="1" si="3"/>
        <v>#NAME?</v>
      </c>
      <c r="G34" s="4" t="e">
        <f t="shared" ca="1" si="4"/>
        <v>#NAME?</v>
      </c>
      <c r="H34" s="15" t="e">
        <f ca="1">_xll.RiskMean(G34)</f>
        <v>#NAME?</v>
      </c>
    </row>
    <row r="35" spans="1:8" x14ac:dyDescent="0.3">
      <c r="A35" s="3" t="s">
        <v>28</v>
      </c>
      <c r="B35" s="12" t="e">
        <f ca="1">C32</f>
        <v>#NAME?</v>
      </c>
      <c r="C35" s="13" t="e">
        <f t="shared" ca="1" si="1"/>
        <v>#NAME?</v>
      </c>
      <c r="D35" s="13" t="e">
        <f t="shared" ca="1" si="2"/>
        <v>#NAME?</v>
      </c>
      <c r="E35" s="14" t="e">
        <f ca="1">D38</f>
        <v>#NAME?</v>
      </c>
      <c r="F35" s="13" t="e">
        <f t="shared" ca="1" si="3"/>
        <v>#NAME?</v>
      </c>
      <c r="G35" s="4" t="e">
        <f t="shared" ca="1" si="4"/>
        <v>#NAME?</v>
      </c>
      <c r="H35" s="15" t="e">
        <f ca="1">_xll.RiskMean(G35)</f>
        <v>#NAME?</v>
      </c>
    </row>
    <row r="36" spans="1:8" x14ac:dyDescent="0.3">
      <c r="A36" s="3" t="s">
        <v>34</v>
      </c>
      <c r="B36" s="12" t="e">
        <f ca="1">C34</f>
        <v>#NAME?</v>
      </c>
      <c r="C36" s="13" t="e">
        <f t="shared" ca="1" si="1"/>
        <v>#NAME?</v>
      </c>
      <c r="D36" s="13" t="e">
        <f t="shared" ca="1" si="2"/>
        <v>#NAME?</v>
      </c>
      <c r="E36" s="14" t="e">
        <f ca="1">D37</f>
        <v>#NAME?</v>
      </c>
      <c r="F36" s="13" t="e">
        <f t="shared" ca="1" si="3"/>
        <v>#NAME?</v>
      </c>
      <c r="G36" s="4" t="e">
        <f t="shared" ca="1" si="4"/>
        <v>#NAME?</v>
      </c>
      <c r="H36" s="15" t="e">
        <f ca="1">_xll.RiskMean(G36)</f>
        <v>#NAME?</v>
      </c>
    </row>
    <row r="37" spans="1:8" x14ac:dyDescent="0.3">
      <c r="A37" s="3" t="s">
        <v>31</v>
      </c>
      <c r="B37" s="12" t="e">
        <f ca="1">MAX(C33,C36)</f>
        <v>#NAME?</v>
      </c>
      <c r="C37" s="13" t="e">
        <f t="shared" ca="1" si="1"/>
        <v>#NAME?</v>
      </c>
      <c r="D37" s="13" t="e">
        <f t="shared" ca="1" si="2"/>
        <v>#NAME?</v>
      </c>
      <c r="E37" s="14" t="e">
        <f ca="1">MIN(D38:D39)</f>
        <v>#NAME?</v>
      </c>
      <c r="F37" s="13" t="e">
        <f t="shared" ca="1" si="3"/>
        <v>#NAME?</v>
      </c>
      <c r="G37" s="4" t="e">
        <f t="shared" ca="1" si="4"/>
        <v>#NAME?</v>
      </c>
      <c r="H37" s="15" t="e">
        <f ca="1">_xll.RiskMean(G37)</f>
        <v>#NAME?</v>
      </c>
    </row>
    <row r="38" spans="1:8" x14ac:dyDescent="0.3">
      <c r="A38" s="3" t="s">
        <v>36</v>
      </c>
      <c r="B38" s="12" t="e">
        <f ca="1">MAX(C35,C37)</f>
        <v>#NAME?</v>
      </c>
      <c r="C38" s="13" t="e">
        <f t="shared" ca="1" si="1"/>
        <v>#NAME?</v>
      </c>
      <c r="D38" s="13" t="e">
        <f t="shared" ca="1" si="2"/>
        <v>#NAME?</v>
      </c>
      <c r="E38" s="14" t="e">
        <f ca="1">D40</f>
        <v>#NAME?</v>
      </c>
      <c r="F38" s="13" t="e">
        <f t="shared" ca="1" si="3"/>
        <v>#NAME?</v>
      </c>
      <c r="G38" s="4" t="e">
        <f t="shared" ca="1" si="4"/>
        <v>#NAME?</v>
      </c>
      <c r="H38" s="15" t="e">
        <f ca="1">_xll.RiskMean(G38)</f>
        <v>#NAME?</v>
      </c>
    </row>
    <row r="39" spans="1:8" x14ac:dyDescent="0.3">
      <c r="A39" s="3" t="s">
        <v>45</v>
      </c>
      <c r="B39" s="12" t="e">
        <f ca="1">C37</f>
        <v>#NAME?</v>
      </c>
      <c r="C39" s="13" t="e">
        <f t="shared" ca="1" si="1"/>
        <v>#NAME?</v>
      </c>
      <c r="D39" s="13" t="e">
        <f t="shared" ca="1" si="2"/>
        <v>#NAME?</v>
      </c>
      <c r="E39" s="14" t="e">
        <f ca="1">D40</f>
        <v>#NAME?</v>
      </c>
      <c r="F39" s="13" t="e">
        <f t="shared" ca="1" si="3"/>
        <v>#NAME?</v>
      </c>
      <c r="G39" s="4" t="e">
        <f t="shared" ca="1" si="4"/>
        <v>#NAME?</v>
      </c>
      <c r="H39" s="15" t="e">
        <f ca="1">_xll.RiskMean(G39)</f>
        <v>#NAME?</v>
      </c>
    </row>
    <row r="40" spans="1:8" x14ac:dyDescent="0.3">
      <c r="A40" s="3" t="s">
        <v>43</v>
      </c>
      <c r="B40" s="12" t="e">
        <f ca="1">MAX(C38:C39)</f>
        <v>#NAME?</v>
      </c>
      <c r="C40" s="13" t="e">
        <f t="shared" ca="1" si="1"/>
        <v>#NAME?</v>
      </c>
      <c r="D40" s="13" t="e">
        <f t="shared" ca="1" si="2"/>
        <v>#NAME?</v>
      </c>
      <c r="E40" s="14" t="e">
        <f ca="1">D41</f>
        <v>#NAME?</v>
      </c>
      <c r="F40" s="13" t="e">
        <f t="shared" ca="1" si="3"/>
        <v>#NAME?</v>
      </c>
      <c r="G40" s="4" t="e">
        <f t="shared" ca="1" si="4"/>
        <v>#NAME?</v>
      </c>
      <c r="H40" s="15" t="e">
        <f ca="1">_xll.RiskMean(G40)</f>
        <v>#NAME?</v>
      </c>
    </row>
    <row r="41" spans="1:8" x14ac:dyDescent="0.3">
      <c r="A41" s="3" t="s">
        <v>47</v>
      </c>
      <c r="B41" s="12" t="e">
        <f ca="1">C40</f>
        <v>#NAME?</v>
      </c>
      <c r="C41" s="13" t="e">
        <f t="shared" ca="1" si="1"/>
        <v>#NAME?</v>
      </c>
      <c r="D41" s="13" t="e">
        <f t="shared" ca="1" si="2"/>
        <v>#NAME?</v>
      </c>
      <c r="E41" s="14" t="e">
        <f ca="1">B43</f>
        <v>#NAME?</v>
      </c>
      <c r="F41" s="13"/>
      <c r="G41" s="4"/>
    </row>
    <row r="42" spans="1:8" x14ac:dyDescent="0.3">
      <c r="D42" s="3"/>
      <c r="G42" s="4"/>
    </row>
    <row r="43" spans="1:8" x14ac:dyDescent="0.3">
      <c r="A43" s="2" t="s">
        <v>55</v>
      </c>
      <c r="B43" s="16" t="e">
        <f ca="1">_xll.RiskOutput("Project completion time") + B41</f>
        <v>#NAME?</v>
      </c>
    </row>
  </sheetData>
  <mergeCells count="1">
    <mergeCell ref="E3:H3"/>
  </mergeCells>
  <phoneticPr fontId="0" type="noConversion"/>
  <printOptions headings="1" gridLines="1"/>
  <pageMargins left="0.75" right="0.75" top="1" bottom="1" header="0.5" footer="0.5"/>
  <pageSetup scale="64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57"/>
  <sheetViews>
    <sheetView showGridLines="0" workbookViewId="0"/>
  </sheetViews>
  <sheetFormatPr defaultColWidth="14.6640625" defaultRowHeight="14.4" x14ac:dyDescent="0.3"/>
  <cols>
    <col min="1" max="1" width="3.6640625" style="2" customWidth="1"/>
    <col min="2" max="2" width="22.6640625" style="18" customWidth="1"/>
    <col min="3" max="4" width="18.6640625" style="18" customWidth="1"/>
    <col min="5" max="16384" width="14.6640625" style="2"/>
  </cols>
  <sheetData>
    <row r="1" spans="1:4" x14ac:dyDescent="0.3">
      <c r="A1" s="17" t="s">
        <v>64</v>
      </c>
    </row>
    <row r="3" spans="1:4" x14ac:dyDescent="0.3">
      <c r="A3" s="2" t="s">
        <v>65</v>
      </c>
    </row>
    <row r="4" spans="1:4" x14ac:dyDescent="0.3">
      <c r="C4" s="19"/>
    </row>
    <row r="5" spans="1:4" x14ac:dyDescent="0.3">
      <c r="B5" s="20" t="s">
        <v>66</v>
      </c>
      <c r="C5" s="21" t="s">
        <v>126</v>
      </c>
      <c r="D5" s="22"/>
    </row>
    <row r="6" spans="1:4" x14ac:dyDescent="0.3">
      <c r="B6" s="23" t="s">
        <v>67</v>
      </c>
      <c r="C6" s="21">
        <v>1</v>
      </c>
      <c r="D6" s="22"/>
    </row>
    <row r="7" spans="1:4" x14ac:dyDescent="0.3">
      <c r="B7" s="23" t="s">
        <v>68</v>
      </c>
      <c r="C7" s="21">
        <v>1000</v>
      </c>
      <c r="D7" s="22"/>
    </row>
    <row r="8" spans="1:4" x14ac:dyDescent="0.3">
      <c r="B8" s="23" t="s">
        <v>69</v>
      </c>
      <c r="C8" s="21">
        <v>15</v>
      </c>
      <c r="D8" s="22"/>
    </row>
    <row r="9" spans="1:4" x14ac:dyDescent="0.3">
      <c r="B9" s="23" t="s">
        <v>70</v>
      </c>
      <c r="C9" s="21">
        <v>1</v>
      </c>
      <c r="D9" s="22"/>
    </row>
    <row r="10" spans="1:4" x14ac:dyDescent="0.3">
      <c r="B10" s="23" t="s">
        <v>71</v>
      </c>
      <c r="C10" s="21" t="s">
        <v>72</v>
      </c>
      <c r="D10" s="22"/>
    </row>
    <row r="11" spans="1:4" x14ac:dyDescent="0.3">
      <c r="B11" s="23" t="s">
        <v>73</v>
      </c>
      <c r="C11" s="24">
        <v>38724.481921296298</v>
      </c>
      <c r="D11" s="22"/>
    </row>
    <row r="12" spans="1:4" x14ac:dyDescent="0.3">
      <c r="B12" s="23" t="s">
        <v>74</v>
      </c>
      <c r="C12" s="24">
        <v>38724.481944444444</v>
      </c>
      <c r="D12" s="22"/>
    </row>
    <row r="13" spans="1:4" x14ac:dyDescent="0.3">
      <c r="B13" s="23" t="s">
        <v>75</v>
      </c>
      <c r="C13" s="25">
        <v>2.314814628334716E-5</v>
      </c>
      <c r="D13" s="22"/>
    </row>
    <row r="14" spans="1:4" x14ac:dyDescent="0.3">
      <c r="B14" s="23" t="s">
        <v>76</v>
      </c>
      <c r="C14" s="21">
        <v>1</v>
      </c>
      <c r="D14" s="22"/>
    </row>
    <row r="15" spans="1:4" x14ac:dyDescent="0.3">
      <c r="B15" s="26" t="s">
        <v>77</v>
      </c>
      <c r="C15" s="21">
        <v>0</v>
      </c>
      <c r="D15" s="22"/>
    </row>
    <row r="16" spans="1:4" x14ac:dyDescent="0.3">
      <c r="C16" s="27"/>
    </row>
    <row r="17" spans="1:15" x14ac:dyDescent="0.3">
      <c r="A17" s="2" t="s">
        <v>78</v>
      </c>
    </row>
    <row r="19" spans="1:15" x14ac:dyDescent="0.3">
      <c r="B19" s="28" t="s">
        <v>79</v>
      </c>
      <c r="C19" s="28" t="s">
        <v>80</v>
      </c>
      <c r="D19" s="28" t="s">
        <v>81</v>
      </c>
      <c r="E19" s="28" t="s">
        <v>82</v>
      </c>
      <c r="F19" s="28" t="s">
        <v>83</v>
      </c>
      <c r="G19" s="28" t="s">
        <v>84</v>
      </c>
      <c r="H19" s="28" t="s">
        <v>85</v>
      </c>
      <c r="I19" s="28" t="s">
        <v>86</v>
      </c>
      <c r="J19" s="28" t="s">
        <v>87</v>
      </c>
      <c r="K19" s="28" t="s">
        <v>88</v>
      </c>
      <c r="L19" s="28" t="s">
        <v>89</v>
      </c>
      <c r="M19" s="28" t="s">
        <v>90</v>
      </c>
      <c r="N19" s="28" t="s">
        <v>91</v>
      </c>
      <c r="O19" s="28" t="s">
        <v>92</v>
      </c>
    </row>
    <row r="20" spans="1:15" x14ac:dyDescent="0.3">
      <c r="B20" s="29" t="s">
        <v>55</v>
      </c>
      <c r="C20" s="30" t="s">
        <v>93</v>
      </c>
      <c r="D20" s="31">
        <v>1</v>
      </c>
      <c r="E20" s="32">
        <v>52.506229400634766</v>
      </c>
      <c r="F20" s="32">
        <v>75.403411865234375</v>
      </c>
      <c r="G20" s="32">
        <v>62.78834663772583</v>
      </c>
      <c r="H20" s="32">
        <v>3.6085177831908668</v>
      </c>
      <c r="I20" s="32">
        <v>57.149120330810547</v>
      </c>
      <c r="J20" s="33">
        <v>0.05</v>
      </c>
      <c r="K20" s="32">
        <v>68.842491149902344</v>
      </c>
      <c r="L20" s="33">
        <v>0.95</v>
      </c>
      <c r="M20" s="32">
        <v>11.693370819091797</v>
      </c>
      <c r="N20" s="33">
        <v>0.9</v>
      </c>
      <c r="O20" s="34">
        <v>0</v>
      </c>
    </row>
    <row r="21" spans="1:15" x14ac:dyDescent="0.3">
      <c r="B21" s="27"/>
      <c r="C21" s="27"/>
      <c r="D21" s="27"/>
      <c r="E21" s="35"/>
      <c r="F21" s="35"/>
      <c r="G21" s="35"/>
      <c r="H21" s="35"/>
      <c r="I21" s="35"/>
      <c r="J21" s="35"/>
    </row>
    <row r="22" spans="1:15" x14ac:dyDescent="0.3">
      <c r="B22" s="28" t="s">
        <v>94</v>
      </c>
      <c r="C22" s="28" t="s">
        <v>95</v>
      </c>
      <c r="D22" s="28" t="s">
        <v>81</v>
      </c>
      <c r="E22" s="28" t="s">
        <v>82</v>
      </c>
      <c r="F22" s="28" t="s">
        <v>83</v>
      </c>
      <c r="G22" s="28" t="s">
        <v>84</v>
      </c>
      <c r="H22" s="28" t="s">
        <v>85</v>
      </c>
      <c r="I22" s="28" t="s">
        <v>86</v>
      </c>
      <c r="J22" s="28" t="s">
        <v>87</v>
      </c>
      <c r="K22" s="28" t="s">
        <v>88</v>
      </c>
      <c r="L22" s="28" t="s">
        <v>89</v>
      </c>
      <c r="M22" s="28" t="s">
        <v>90</v>
      </c>
      <c r="N22" s="28" t="s">
        <v>91</v>
      </c>
      <c r="O22" s="28" t="s">
        <v>92</v>
      </c>
    </row>
    <row r="23" spans="1:15" x14ac:dyDescent="0.3">
      <c r="B23" s="29" t="s">
        <v>96</v>
      </c>
      <c r="C23" s="30" t="s">
        <v>97</v>
      </c>
      <c r="D23" s="31">
        <v>1</v>
      </c>
      <c r="E23" s="34">
        <v>8.0201091766357422</v>
      </c>
      <c r="F23" s="34">
        <v>14.739786148071289</v>
      </c>
      <c r="G23" s="34">
        <v>9.9999029769897465</v>
      </c>
      <c r="H23" s="34">
        <v>1.3096640347943627</v>
      </c>
      <c r="I23" s="34">
        <v>8.2914638519287109</v>
      </c>
      <c r="J23" s="33">
        <v>0.05</v>
      </c>
      <c r="K23" s="34">
        <v>12.497178077697754</v>
      </c>
      <c r="L23" s="33">
        <v>0.95</v>
      </c>
      <c r="M23" s="34">
        <v>4.205714225769043</v>
      </c>
      <c r="N23" s="33">
        <v>0.9</v>
      </c>
      <c r="O23" s="34">
        <v>0</v>
      </c>
    </row>
    <row r="24" spans="1:15" x14ac:dyDescent="0.3">
      <c r="B24" s="29" t="s">
        <v>98</v>
      </c>
      <c r="C24" s="30" t="s">
        <v>99</v>
      </c>
      <c r="D24" s="31">
        <v>1</v>
      </c>
      <c r="E24" s="34">
        <v>4.0060634613037109</v>
      </c>
      <c r="F24" s="34">
        <v>10.585187911987305</v>
      </c>
      <c r="G24" s="34">
        <v>5.9996931362152104</v>
      </c>
      <c r="H24" s="34">
        <v>1.3087686505464242</v>
      </c>
      <c r="I24" s="34">
        <v>4.2881889343261719</v>
      </c>
      <c r="J24" s="33">
        <v>0.05</v>
      </c>
      <c r="K24" s="34">
        <v>8.4893960952758789</v>
      </c>
      <c r="L24" s="33">
        <v>0.95</v>
      </c>
      <c r="M24" s="34">
        <v>4.201207160949707</v>
      </c>
      <c r="N24" s="33">
        <v>0.9</v>
      </c>
      <c r="O24" s="34">
        <v>0</v>
      </c>
    </row>
    <row r="25" spans="1:15" x14ac:dyDescent="0.3">
      <c r="B25" s="29" t="s">
        <v>100</v>
      </c>
      <c r="C25" s="30" t="s">
        <v>101</v>
      </c>
      <c r="D25" s="31">
        <v>1</v>
      </c>
      <c r="E25" s="34">
        <v>5.0887007713317871</v>
      </c>
      <c r="F25" s="34">
        <v>6.9149665832519531</v>
      </c>
      <c r="G25" s="34">
        <v>6.0000350036621093</v>
      </c>
      <c r="H25" s="34">
        <v>0.37806857410600059</v>
      </c>
      <c r="I25" s="34">
        <v>5.376345157623291</v>
      </c>
      <c r="J25" s="33">
        <v>0.05</v>
      </c>
      <c r="K25" s="34">
        <v>6.6206450462341309</v>
      </c>
      <c r="L25" s="33">
        <v>0.95</v>
      </c>
      <c r="M25" s="34">
        <v>1.2442998886108398</v>
      </c>
      <c r="N25" s="33">
        <v>0.9</v>
      </c>
      <c r="O25" s="34">
        <v>0</v>
      </c>
    </row>
    <row r="26" spans="1:15" x14ac:dyDescent="0.3">
      <c r="B26" s="29" t="s">
        <v>102</v>
      </c>
      <c r="C26" s="30" t="s">
        <v>103</v>
      </c>
      <c r="D26" s="31">
        <v>1</v>
      </c>
      <c r="E26" s="34">
        <v>4.8646130561828613</v>
      </c>
      <c r="F26" s="34">
        <v>15.92402172088623</v>
      </c>
      <c r="G26" s="34">
        <v>11.999745691299438</v>
      </c>
      <c r="H26" s="34">
        <v>2.1405063250631575</v>
      </c>
      <c r="I26" s="34">
        <v>8.1012382507324219</v>
      </c>
      <c r="J26" s="33">
        <v>0.05</v>
      </c>
      <c r="K26" s="34">
        <v>15.080866813659668</v>
      </c>
      <c r="L26" s="33">
        <v>0.95</v>
      </c>
      <c r="M26" s="34">
        <v>6.9796285629272461</v>
      </c>
      <c r="N26" s="33">
        <v>0.9</v>
      </c>
      <c r="O26" s="34">
        <v>0</v>
      </c>
    </row>
    <row r="27" spans="1:15" x14ac:dyDescent="0.3">
      <c r="B27" s="29" t="s">
        <v>104</v>
      </c>
      <c r="C27" s="30" t="s">
        <v>105</v>
      </c>
      <c r="D27" s="31">
        <v>1</v>
      </c>
      <c r="E27" s="34">
        <v>3.0582528114318848</v>
      </c>
      <c r="F27" s="34">
        <v>4.9409313201904297</v>
      </c>
      <c r="G27" s="34">
        <v>4.0000046246051788</v>
      </c>
      <c r="H27" s="34">
        <v>0.37833314613209529</v>
      </c>
      <c r="I27" s="34">
        <v>3.3782505989074707</v>
      </c>
      <c r="J27" s="33">
        <v>0.05</v>
      </c>
      <c r="K27" s="34">
        <v>4.6208744049072266</v>
      </c>
      <c r="L27" s="33">
        <v>0.95</v>
      </c>
      <c r="M27" s="34">
        <v>1.2426238059997559</v>
      </c>
      <c r="N27" s="33">
        <v>0.9</v>
      </c>
      <c r="O27" s="34">
        <v>0</v>
      </c>
    </row>
    <row r="28" spans="1:15" x14ac:dyDescent="0.3">
      <c r="B28" s="29" t="s">
        <v>106</v>
      </c>
      <c r="C28" s="30" t="s">
        <v>107</v>
      </c>
      <c r="D28" s="31">
        <v>1</v>
      </c>
      <c r="E28" s="34">
        <v>2.0540978908538818</v>
      </c>
      <c r="F28" s="34">
        <v>3.9310204982757568</v>
      </c>
      <c r="G28" s="34">
        <v>2.9999414110183715</v>
      </c>
      <c r="H28" s="34">
        <v>0.37817560057675337</v>
      </c>
      <c r="I28" s="34">
        <v>2.3764457702636719</v>
      </c>
      <c r="J28" s="33">
        <v>0.05</v>
      </c>
      <c r="K28" s="34">
        <v>3.6202547550201416</v>
      </c>
      <c r="L28" s="33">
        <v>0.95</v>
      </c>
      <c r="M28" s="34">
        <v>1.2438089847564697</v>
      </c>
      <c r="N28" s="33">
        <v>0.9</v>
      </c>
      <c r="O28" s="34">
        <v>0</v>
      </c>
    </row>
    <row r="29" spans="1:15" x14ac:dyDescent="0.3">
      <c r="B29" s="29" t="s">
        <v>108</v>
      </c>
      <c r="C29" s="30" t="s">
        <v>109</v>
      </c>
      <c r="D29" s="31">
        <v>1</v>
      </c>
      <c r="E29" s="34">
        <v>4.1479034423828125</v>
      </c>
      <c r="F29" s="34">
        <v>7.8240981101989746</v>
      </c>
      <c r="G29" s="34">
        <v>5.9999422540664673</v>
      </c>
      <c r="H29" s="34">
        <v>0.75611039637250477</v>
      </c>
      <c r="I29" s="34">
        <v>4.752934455871582</v>
      </c>
      <c r="J29" s="33">
        <v>0.05</v>
      </c>
      <c r="K29" s="34">
        <v>7.2401719093322754</v>
      </c>
      <c r="L29" s="33">
        <v>0.95</v>
      </c>
      <c r="M29" s="34">
        <v>2.4872374534606934</v>
      </c>
      <c r="N29" s="33">
        <v>0.9</v>
      </c>
      <c r="O29" s="34">
        <v>0</v>
      </c>
    </row>
    <row r="30" spans="1:15" x14ac:dyDescent="0.3">
      <c r="B30" s="29" t="s">
        <v>110</v>
      </c>
      <c r="C30" s="30" t="s">
        <v>111</v>
      </c>
      <c r="D30" s="31">
        <v>1</v>
      </c>
      <c r="E30" s="34">
        <v>10.004897117614746</v>
      </c>
      <c r="F30" s="34">
        <v>16.78138542175293</v>
      </c>
      <c r="G30" s="34">
        <v>11.999944169998169</v>
      </c>
      <c r="H30" s="34">
        <v>1.3096358437372475</v>
      </c>
      <c r="I30" s="34">
        <v>10.289958000183105</v>
      </c>
      <c r="J30" s="33">
        <v>0.05</v>
      </c>
      <c r="K30" s="34">
        <v>14.498628616333008</v>
      </c>
      <c r="L30" s="33">
        <v>0.95</v>
      </c>
      <c r="M30" s="34">
        <v>4.2086706161499023</v>
      </c>
      <c r="N30" s="33">
        <v>0.9</v>
      </c>
      <c r="O30" s="34">
        <v>0</v>
      </c>
    </row>
    <row r="31" spans="1:15" x14ac:dyDescent="0.3">
      <c r="B31" s="29" t="s">
        <v>112</v>
      </c>
      <c r="C31" s="30" t="s">
        <v>113</v>
      </c>
      <c r="D31" s="31">
        <v>1</v>
      </c>
      <c r="E31" s="34">
        <v>3</v>
      </c>
      <c r="F31" s="34">
        <v>3</v>
      </c>
      <c r="G31" s="34">
        <v>3</v>
      </c>
      <c r="H31" s="34">
        <v>0</v>
      </c>
      <c r="I31" s="34">
        <v>3</v>
      </c>
      <c r="J31" s="33">
        <v>0.05</v>
      </c>
      <c r="K31" s="34">
        <v>3</v>
      </c>
      <c r="L31" s="33">
        <v>0.95</v>
      </c>
      <c r="M31" s="34">
        <v>0</v>
      </c>
      <c r="N31" s="33">
        <v>0.9</v>
      </c>
      <c r="O31" s="34">
        <v>0</v>
      </c>
    </row>
    <row r="32" spans="1:15" x14ac:dyDescent="0.3">
      <c r="B32" s="29" t="s">
        <v>114</v>
      </c>
      <c r="C32" s="30" t="s">
        <v>115</v>
      </c>
      <c r="D32" s="31">
        <v>1</v>
      </c>
      <c r="E32" s="34">
        <v>12.125009536743164</v>
      </c>
      <c r="F32" s="34">
        <v>15.811959266662598</v>
      </c>
      <c r="G32" s="34">
        <v>13.999951706886291</v>
      </c>
      <c r="H32" s="34">
        <v>0.75606702333191278</v>
      </c>
      <c r="I32" s="34">
        <v>12.752462387084961</v>
      </c>
      <c r="J32" s="33">
        <v>0.05</v>
      </c>
      <c r="K32" s="34">
        <v>15.241026878356934</v>
      </c>
      <c r="L32" s="33">
        <v>0.95</v>
      </c>
      <c r="M32" s="34">
        <v>2.4885644912719727</v>
      </c>
      <c r="N32" s="33">
        <v>0.9</v>
      </c>
      <c r="O32" s="34">
        <v>0</v>
      </c>
    </row>
    <row r="33" spans="2:15" x14ac:dyDescent="0.3">
      <c r="B33" s="29" t="s">
        <v>110</v>
      </c>
      <c r="C33" s="30" t="s">
        <v>116</v>
      </c>
      <c r="D33" s="31">
        <v>1</v>
      </c>
      <c r="E33" s="34">
        <v>3.0428683757781982</v>
      </c>
      <c r="F33" s="34">
        <v>4.9051976203918457</v>
      </c>
      <c r="G33" s="34">
        <v>3.9999554500579833</v>
      </c>
      <c r="H33" s="34">
        <v>0.37811356180983241</v>
      </c>
      <c r="I33" s="34">
        <v>3.3775367736816406</v>
      </c>
      <c r="J33" s="33">
        <v>0.05</v>
      </c>
      <c r="K33" s="34">
        <v>4.6213154792785645</v>
      </c>
      <c r="L33" s="33">
        <v>0.95</v>
      </c>
      <c r="M33" s="34">
        <v>1.2437787055969238</v>
      </c>
      <c r="N33" s="33">
        <v>0.9</v>
      </c>
      <c r="O33" s="34">
        <v>0</v>
      </c>
    </row>
    <row r="34" spans="2:15" x14ac:dyDescent="0.3">
      <c r="B34" s="29" t="s">
        <v>117</v>
      </c>
      <c r="C34" s="30" t="s">
        <v>118</v>
      </c>
      <c r="D34" s="31">
        <v>1</v>
      </c>
      <c r="E34" s="34">
        <v>2.0794544219970703</v>
      </c>
      <c r="F34" s="34">
        <v>3.919452428817749</v>
      </c>
      <c r="G34" s="34">
        <v>3.0000247824192048</v>
      </c>
      <c r="H34" s="34">
        <v>0.37811210636910958</v>
      </c>
      <c r="I34" s="34">
        <v>2.3778820037841797</v>
      </c>
      <c r="J34" s="33">
        <v>0.05</v>
      </c>
      <c r="K34" s="34">
        <v>3.6200728416442871</v>
      </c>
      <c r="L34" s="33">
        <v>0.95</v>
      </c>
      <c r="M34" s="34">
        <v>1.2421908378601074</v>
      </c>
      <c r="N34" s="33">
        <v>0.9</v>
      </c>
      <c r="O34" s="34">
        <v>0</v>
      </c>
    </row>
    <row r="35" spans="2:15" x14ac:dyDescent="0.3">
      <c r="B35" s="29" t="s">
        <v>119</v>
      </c>
      <c r="C35" s="30" t="s">
        <v>120</v>
      </c>
      <c r="D35" s="31">
        <v>1</v>
      </c>
      <c r="E35" s="34">
        <v>8</v>
      </c>
      <c r="F35" s="34">
        <v>8</v>
      </c>
      <c r="G35" s="34">
        <v>8</v>
      </c>
      <c r="H35" s="34">
        <v>0</v>
      </c>
      <c r="I35" s="34">
        <v>8</v>
      </c>
      <c r="J35" s="33">
        <v>0.05</v>
      </c>
      <c r="K35" s="34">
        <v>8</v>
      </c>
      <c r="L35" s="33">
        <v>0.95</v>
      </c>
      <c r="M35" s="34">
        <v>0</v>
      </c>
      <c r="N35" s="33">
        <v>0.9</v>
      </c>
      <c r="O35" s="34">
        <v>0</v>
      </c>
    </row>
    <row r="36" spans="2:15" x14ac:dyDescent="0.3">
      <c r="B36" s="29" t="s">
        <v>119</v>
      </c>
      <c r="C36" s="30" t="s">
        <v>121</v>
      </c>
      <c r="D36" s="31">
        <v>1</v>
      </c>
      <c r="E36" s="34">
        <v>6.0702300071716309</v>
      </c>
      <c r="F36" s="34">
        <v>20.956918716430664</v>
      </c>
      <c r="G36" s="34">
        <v>12.000114137649536</v>
      </c>
      <c r="H36" s="34">
        <v>2.9300264675203072</v>
      </c>
      <c r="I36" s="34">
        <v>7.6078977584838867</v>
      </c>
      <c r="J36" s="33">
        <v>0.05</v>
      </c>
      <c r="K36" s="34">
        <v>17.182830810546875</v>
      </c>
      <c r="L36" s="33">
        <v>0.95</v>
      </c>
      <c r="M36" s="34">
        <v>9.5749330520629883</v>
      </c>
      <c r="N36" s="33">
        <v>0.9</v>
      </c>
      <c r="O36" s="34">
        <v>0</v>
      </c>
    </row>
    <row r="37" spans="2:15" x14ac:dyDescent="0.3">
      <c r="B37" s="29" t="s">
        <v>122</v>
      </c>
      <c r="C37" s="30" t="s">
        <v>123</v>
      </c>
      <c r="D37" s="31">
        <v>1</v>
      </c>
      <c r="E37" s="34">
        <v>3.0820186138153076</v>
      </c>
      <c r="F37" s="34">
        <v>4.9239087104797363</v>
      </c>
      <c r="G37" s="34">
        <v>3.9999933803081511</v>
      </c>
      <c r="H37" s="34">
        <v>0.37814954425574776</v>
      </c>
      <c r="I37" s="34">
        <v>3.3758511543273926</v>
      </c>
      <c r="J37" s="33">
        <v>0.05</v>
      </c>
      <c r="K37" s="34">
        <v>4.619992733001709</v>
      </c>
      <c r="L37" s="33">
        <v>0.95</v>
      </c>
      <c r="M37" s="34">
        <v>1.2441415786743164</v>
      </c>
      <c r="N37" s="33">
        <v>0.9</v>
      </c>
      <c r="O37" s="34">
        <v>0</v>
      </c>
    </row>
    <row r="38" spans="2:15" x14ac:dyDescent="0.3">
      <c r="B38" s="27"/>
      <c r="C38" s="27"/>
      <c r="D38" s="27"/>
      <c r="E38" s="35"/>
      <c r="F38" s="35"/>
      <c r="G38" s="35"/>
      <c r="H38" s="35"/>
      <c r="I38" s="35"/>
      <c r="J38" s="35"/>
    </row>
    <row r="39" spans="2:15" x14ac:dyDescent="0.3">
      <c r="B39" s="28" t="s">
        <v>79</v>
      </c>
      <c r="C39" s="28" t="s">
        <v>80</v>
      </c>
      <c r="D39" s="28" t="s">
        <v>81</v>
      </c>
      <c r="E39" s="28" t="s">
        <v>82</v>
      </c>
      <c r="F39" s="28" t="s">
        <v>83</v>
      </c>
      <c r="G39" s="28" t="s">
        <v>84</v>
      </c>
      <c r="H39" s="28" t="s">
        <v>85</v>
      </c>
      <c r="I39" s="28" t="s">
        <v>86</v>
      </c>
      <c r="J39" s="28" t="s">
        <v>87</v>
      </c>
      <c r="K39" s="28" t="s">
        <v>88</v>
      </c>
      <c r="L39" s="28" t="s">
        <v>89</v>
      </c>
      <c r="M39" s="28" t="s">
        <v>90</v>
      </c>
      <c r="N39" s="28" t="s">
        <v>91</v>
      </c>
      <c r="O39" s="28" t="s">
        <v>92</v>
      </c>
    </row>
    <row r="40" spans="2:15" x14ac:dyDescent="0.3">
      <c r="B40" s="29" t="s">
        <v>55</v>
      </c>
      <c r="C40" s="30" t="s">
        <v>93</v>
      </c>
      <c r="D40" s="31">
        <v>1</v>
      </c>
      <c r="E40" s="32">
        <v>52.83221435546875</v>
      </c>
      <c r="F40" s="32">
        <v>70.288925170898438</v>
      </c>
      <c r="G40" s="32">
        <v>62.411403545379642</v>
      </c>
      <c r="H40" s="32">
        <v>2.9965663297721252</v>
      </c>
      <c r="I40" s="32">
        <v>57.213653564453125</v>
      </c>
      <c r="J40" s="33">
        <v>0.05</v>
      </c>
      <c r="K40" s="32">
        <v>67.329833984375</v>
      </c>
      <c r="L40" s="33">
        <v>0.95</v>
      </c>
      <c r="M40" s="32">
        <v>10.116180419921875</v>
      </c>
      <c r="N40" s="33">
        <v>0.9</v>
      </c>
      <c r="O40" s="34">
        <v>0</v>
      </c>
    </row>
    <row r="41" spans="2:15" x14ac:dyDescent="0.3">
      <c r="B41" s="27"/>
      <c r="C41" s="27"/>
      <c r="D41" s="27"/>
      <c r="E41" s="35"/>
      <c r="F41" s="35"/>
      <c r="G41" s="35"/>
      <c r="H41" s="35"/>
      <c r="I41" s="35"/>
      <c r="J41" s="35"/>
    </row>
    <row r="42" spans="2:15" x14ac:dyDescent="0.3">
      <c r="B42" s="28" t="s">
        <v>94</v>
      </c>
      <c r="C42" s="28" t="s">
        <v>95</v>
      </c>
      <c r="D42" s="28" t="s">
        <v>81</v>
      </c>
      <c r="E42" s="28" t="s">
        <v>82</v>
      </c>
      <c r="F42" s="28" t="s">
        <v>83</v>
      </c>
      <c r="G42" s="28" t="s">
        <v>84</v>
      </c>
      <c r="H42" s="28" t="s">
        <v>85</v>
      </c>
      <c r="I42" s="28" t="s">
        <v>86</v>
      </c>
      <c r="J42" s="28" t="s">
        <v>87</v>
      </c>
      <c r="K42" s="28" t="s">
        <v>88</v>
      </c>
      <c r="L42" s="28" t="s">
        <v>89</v>
      </c>
      <c r="M42" s="28" t="s">
        <v>90</v>
      </c>
      <c r="N42" s="28" t="s">
        <v>91</v>
      </c>
      <c r="O42" s="28" t="s">
        <v>92</v>
      </c>
    </row>
    <row r="43" spans="2:15" x14ac:dyDescent="0.3">
      <c r="B43" s="29" t="s">
        <v>96</v>
      </c>
      <c r="C43" s="30" t="s">
        <v>97</v>
      </c>
      <c r="D43" s="31">
        <v>1</v>
      </c>
      <c r="E43" s="34">
        <v>5.4111495018005371</v>
      </c>
      <c r="F43" s="34">
        <v>11.98560619354248</v>
      </c>
      <c r="G43" s="34">
        <v>10.000229437351226</v>
      </c>
      <c r="H43" s="34">
        <v>1.3089757653301102</v>
      </c>
      <c r="I43" s="34">
        <v>7.4967823028564453</v>
      </c>
      <c r="J43" s="33">
        <v>0.05</v>
      </c>
      <c r="K43" s="34">
        <v>11.707040786743164</v>
      </c>
      <c r="L43" s="33">
        <v>0.95</v>
      </c>
      <c r="M43" s="34">
        <v>4.2102584838867187</v>
      </c>
      <c r="N43" s="33">
        <v>0.9</v>
      </c>
      <c r="O43" s="34">
        <v>0</v>
      </c>
    </row>
    <row r="44" spans="2:15" x14ac:dyDescent="0.3">
      <c r="B44" s="29" t="s">
        <v>98</v>
      </c>
      <c r="C44" s="30" t="s">
        <v>99</v>
      </c>
      <c r="D44" s="31">
        <v>1</v>
      </c>
      <c r="E44" s="34">
        <v>2.2049219608306885</v>
      </c>
      <c r="F44" s="34">
        <v>9.6216659545898437</v>
      </c>
      <c r="G44" s="34">
        <v>5.9997655355930331</v>
      </c>
      <c r="H44" s="34">
        <v>1.5127121513837614</v>
      </c>
      <c r="I44" s="34">
        <v>3.5046534538269043</v>
      </c>
      <c r="J44" s="33">
        <v>0.05</v>
      </c>
      <c r="K44" s="34">
        <v>8.4768190383911133</v>
      </c>
      <c r="L44" s="33">
        <v>0.95</v>
      </c>
      <c r="M44" s="34">
        <v>4.972165584564209</v>
      </c>
      <c r="N44" s="33">
        <v>0.9</v>
      </c>
      <c r="O44" s="34">
        <v>0</v>
      </c>
    </row>
    <row r="45" spans="2:15" x14ac:dyDescent="0.3">
      <c r="B45" s="29" t="s">
        <v>100</v>
      </c>
      <c r="C45" s="30" t="s">
        <v>101</v>
      </c>
      <c r="D45" s="31">
        <v>1</v>
      </c>
      <c r="E45" s="34">
        <v>5.0887007713317871</v>
      </c>
      <c r="F45" s="34">
        <v>6.9149665832519531</v>
      </c>
      <c r="G45" s="34">
        <v>6.0000350036621093</v>
      </c>
      <c r="H45" s="34">
        <v>0.37806857410600059</v>
      </c>
      <c r="I45" s="34">
        <v>5.376345157623291</v>
      </c>
      <c r="J45" s="33">
        <v>0.05</v>
      </c>
      <c r="K45" s="34">
        <v>6.6206450462341309</v>
      </c>
      <c r="L45" s="33">
        <v>0.95</v>
      </c>
      <c r="M45" s="34">
        <v>1.2442998886108398</v>
      </c>
      <c r="N45" s="33">
        <v>0.9</v>
      </c>
      <c r="O45" s="34">
        <v>0</v>
      </c>
    </row>
    <row r="46" spans="2:15" x14ac:dyDescent="0.3">
      <c r="B46" s="29" t="s">
        <v>102</v>
      </c>
      <c r="C46" s="30" t="s">
        <v>103</v>
      </c>
      <c r="D46" s="31">
        <v>1</v>
      </c>
      <c r="E46" s="34">
        <v>4.8646130561828613</v>
      </c>
      <c r="F46" s="34">
        <v>15.92402172088623</v>
      </c>
      <c r="G46" s="34">
        <v>11.999745691299438</v>
      </c>
      <c r="H46" s="34">
        <v>2.1405063250631575</v>
      </c>
      <c r="I46" s="34">
        <v>8.1012382507324219</v>
      </c>
      <c r="J46" s="33">
        <v>0.05</v>
      </c>
      <c r="K46" s="34">
        <v>15.080866813659668</v>
      </c>
      <c r="L46" s="33">
        <v>0.95</v>
      </c>
      <c r="M46" s="34">
        <v>6.9796285629272461</v>
      </c>
      <c r="N46" s="33">
        <v>0.9</v>
      </c>
      <c r="O46" s="34">
        <v>0</v>
      </c>
    </row>
    <row r="47" spans="2:15" x14ac:dyDescent="0.3">
      <c r="B47" s="29" t="s">
        <v>104</v>
      </c>
      <c r="C47" s="30" t="s">
        <v>105</v>
      </c>
      <c r="D47" s="31">
        <v>1</v>
      </c>
      <c r="E47" s="34">
        <v>3.0582528114318848</v>
      </c>
      <c r="F47" s="34">
        <v>4.9409313201904297</v>
      </c>
      <c r="G47" s="34">
        <v>4.0000046246051788</v>
      </c>
      <c r="H47" s="34">
        <v>0.37833314613209529</v>
      </c>
      <c r="I47" s="34">
        <v>3.3782505989074707</v>
      </c>
      <c r="J47" s="33">
        <v>0.05</v>
      </c>
      <c r="K47" s="34">
        <v>4.6208744049072266</v>
      </c>
      <c r="L47" s="33">
        <v>0.95</v>
      </c>
      <c r="M47" s="34">
        <v>1.2426238059997559</v>
      </c>
      <c r="N47" s="33">
        <v>0.9</v>
      </c>
      <c r="O47" s="34">
        <v>0</v>
      </c>
    </row>
    <row r="48" spans="2:15" x14ac:dyDescent="0.3">
      <c r="B48" s="29" t="s">
        <v>106</v>
      </c>
      <c r="C48" s="30" t="s">
        <v>107</v>
      </c>
      <c r="D48" s="31">
        <v>1</v>
      </c>
      <c r="E48" s="34">
        <v>2.0540978908538818</v>
      </c>
      <c r="F48" s="34">
        <v>3.9310204982757568</v>
      </c>
      <c r="G48" s="34">
        <v>2.9999414110183715</v>
      </c>
      <c r="H48" s="34">
        <v>0.37817560057675337</v>
      </c>
      <c r="I48" s="34">
        <v>2.3764457702636719</v>
      </c>
      <c r="J48" s="33">
        <v>0.05</v>
      </c>
      <c r="K48" s="34">
        <v>3.6202547550201416</v>
      </c>
      <c r="L48" s="33">
        <v>0.95</v>
      </c>
      <c r="M48" s="34">
        <v>1.2438089847564697</v>
      </c>
      <c r="N48" s="33">
        <v>0.9</v>
      </c>
      <c r="O48" s="34">
        <v>0</v>
      </c>
    </row>
    <row r="49" spans="2:15" x14ac:dyDescent="0.3">
      <c r="B49" s="29" t="s">
        <v>108</v>
      </c>
      <c r="C49" s="30" t="s">
        <v>109</v>
      </c>
      <c r="D49" s="31">
        <v>1</v>
      </c>
      <c r="E49" s="34">
        <v>4.1479034423828125</v>
      </c>
      <c r="F49" s="34">
        <v>7.8240981101989746</v>
      </c>
      <c r="G49" s="34">
        <v>5.9999422540664673</v>
      </c>
      <c r="H49" s="34">
        <v>0.75611039637250477</v>
      </c>
      <c r="I49" s="34">
        <v>4.752934455871582</v>
      </c>
      <c r="J49" s="33">
        <v>0.05</v>
      </c>
      <c r="K49" s="34">
        <v>7.2401719093322754</v>
      </c>
      <c r="L49" s="33">
        <v>0.95</v>
      </c>
      <c r="M49" s="34">
        <v>2.4872374534606934</v>
      </c>
      <c r="N49" s="33">
        <v>0.9</v>
      </c>
      <c r="O49" s="34">
        <v>0</v>
      </c>
    </row>
    <row r="50" spans="2:15" x14ac:dyDescent="0.3">
      <c r="B50" s="29" t="s">
        <v>110</v>
      </c>
      <c r="C50" s="30" t="s">
        <v>111</v>
      </c>
      <c r="D50" s="31">
        <v>1</v>
      </c>
      <c r="E50" s="34">
        <v>6.8759589195251465</v>
      </c>
      <c r="F50" s="34">
        <v>13.986967086791992</v>
      </c>
      <c r="G50" s="34">
        <v>11.999799142837524</v>
      </c>
      <c r="H50" s="34">
        <v>1.3108801820604665</v>
      </c>
      <c r="I50" s="34">
        <v>9.4906759262084961</v>
      </c>
      <c r="J50" s="33">
        <v>0.05</v>
      </c>
      <c r="K50" s="34">
        <v>13.707400321960449</v>
      </c>
      <c r="L50" s="33">
        <v>0.95</v>
      </c>
      <c r="M50" s="34">
        <v>4.2167243957519531</v>
      </c>
      <c r="N50" s="33">
        <v>0.9</v>
      </c>
      <c r="O50" s="34">
        <v>0</v>
      </c>
    </row>
    <row r="51" spans="2:15" x14ac:dyDescent="0.3">
      <c r="B51" s="29" t="s">
        <v>112</v>
      </c>
      <c r="C51" s="30" t="s">
        <v>113</v>
      </c>
      <c r="D51" s="31">
        <v>1</v>
      </c>
      <c r="E51" s="34">
        <v>3</v>
      </c>
      <c r="F51" s="34">
        <v>3</v>
      </c>
      <c r="G51" s="34">
        <v>3</v>
      </c>
      <c r="H51" s="34">
        <v>0</v>
      </c>
      <c r="I51" s="34">
        <v>3</v>
      </c>
      <c r="J51" s="33">
        <v>0.05</v>
      </c>
      <c r="K51" s="34">
        <v>3</v>
      </c>
      <c r="L51" s="33">
        <v>0.95</v>
      </c>
      <c r="M51" s="34">
        <v>0</v>
      </c>
      <c r="N51" s="33">
        <v>0.9</v>
      </c>
      <c r="O51" s="34">
        <v>0</v>
      </c>
    </row>
    <row r="52" spans="2:15" x14ac:dyDescent="0.3">
      <c r="B52" s="29" t="s">
        <v>114</v>
      </c>
      <c r="C52" s="30" t="s">
        <v>115</v>
      </c>
      <c r="D52" s="31">
        <v>1</v>
      </c>
      <c r="E52" s="34">
        <v>12.125009536743164</v>
      </c>
      <c r="F52" s="34">
        <v>15.811959266662598</v>
      </c>
      <c r="G52" s="34">
        <v>13.999951706886291</v>
      </c>
      <c r="H52" s="34">
        <v>0.75606702333191278</v>
      </c>
      <c r="I52" s="34">
        <v>12.752462387084961</v>
      </c>
      <c r="J52" s="33">
        <v>0.05</v>
      </c>
      <c r="K52" s="34">
        <v>15.241026878356934</v>
      </c>
      <c r="L52" s="33">
        <v>0.95</v>
      </c>
      <c r="M52" s="34">
        <v>2.4885644912719727</v>
      </c>
      <c r="N52" s="33">
        <v>0.9</v>
      </c>
      <c r="O52" s="34">
        <v>0</v>
      </c>
    </row>
    <row r="53" spans="2:15" x14ac:dyDescent="0.3">
      <c r="B53" s="29" t="s">
        <v>110</v>
      </c>
      <c r="C53" s="30" t="s">
        <v>116</v>
      </c>
      <c r="D53" s="31">
        <v>1</v>
      </c>
      <c r="E53" s="34">
        <v>3.0428683757781982</v>
      </c>
      <c r="F53" s="34">
        <v>4.9051976203918457</v>
      </c>
      <c r="G53" s="34">
        <v>3.9999554500579833</v>
      </c>
      <c r="H53" s="34">
        <v>0.37811356180983241</v>
      </c>
      <c r="I53" s="34">
        <v>3.3775367736816406</v>
      </c>
      <c r="J53" s="33">
        <v>0.05</v>
      </c>
      <c r="K53" s="34">
        <v>4.6213154792785645</v>
      </c>
      <c r="L53" s="33">
        <v>0.95</v>
      </c>
      <c r="M53" s="34">
        <v>1.2437787055969238</v>
      </c>
      <c r="N53" s="33">
        <v>0.9</v>
      </c>
      <c r="O53" s="34">
        <v>0</v>
      </c>
    </row>
    <row r="54" spans="2:15" x14ac:dyDescent="0.3">
      <c r="B54" s="29" t="s">
        <v>117</v>
      </c>
      <c r="C54" s="30" t="s">
        <v>118</v>
      </c>
      <c r="D54" s="31">
        <v>1</v>
      </c>
      <c r="E54" s="34">
        <v>2.0794544219970703</v>
      </c>
      <c r="F54" s="34">
        <v>3.919452428817749</v>
      </c>
      <c r="G54" s="34">
        <v>3.0000247824192048</v>
      </c>
      <c r="H54" s="34">
        <v>0.37811210636910958</v>
      </c>
      <c r="I54" s="34">
        <v>2.3778820037841797</v>
      </c>
      <c r="J54" s="33">
        <v>0.05</v>
      </c>
      <c r="K54" s="34">
        <v>3.6200728416442871</v>
      </c>
      <c r="L54" s="33">
        <v>0.95</v>
      </c>
      <c r="M54" s="34">
        <v>1.2421908378601074</v>
      </c>
      <c r="N54" s="33">
        <v>0.9</v>
      </c>
      <c r="O54" s="34">
        <v>0</v>
      </c>
    </row>
    <row r="55" spans="2:15" x14ac:dyDescent="0.3">
      <c r="B55" s="29" t="s">
        <v>119</v>
      </c>
      <c r="C55" s="30" t="s">
        <v>120</v>
      </c>
      <c r="D55" s="31">
        <v>1</v>
      </c>
      <c r="E55" s="34">
        <v>8</v>
      </c>
      <c r="F55" s="34">
        <v>8</v>
      </c>
      <c r="G55" s="34">
        <v>8</v>
      </c>
      <c r="H55" s="34">
        <v>0</v>
      </c>
      <c r="I55" s="34">
        <v>8</v>
      </c>
      <c r="J55" s="33">
        <v>0.05</v>
      </c>
      <c r="K55" s="34">
        <v>8</v>
      </c>
      <c r="L55" s="33">
        <v>0.95</v>
      </c>
      <c r="M55" s="34">
        <v>0</v>
      </c>
      <c r="N55" s="33">
        <v>0.9</v>
      </c>
      <c r="O55" s="34">
        <v>0</v>
      </c>
    </row>
    <row r="56" spans="2:15" x14ac:dyDescent="0.3">
      <c r="B56" s="29" t="s">
        <v>119</v>
      </c>
      <c r="C56" s="30" t="s">
        <v>121</v>
      </c>
      <c r="D56" s="31">
        <v>1</v>
      </c>
      <c r="E56" s="34">
        <v>10.070064544677734</v>
      </c>
      <c r="F56" s="34">
        <v>13.887413024902344</v>
      </c>
      <c r="G56" s="34">
        <v>11.999961175918578</v>
      </c>
      <c r="H56" s="34">
        <v>0.75656536519327955</v>
      </c>
      <c r="I56" s="34">
        <v>10.755317687988281</v>
      </c>
      <c r="J56" s="33">
        <v>0.05</v>
      </c>
      <c r="K56" s="34">
        <v>13.240221977233887</v>
      </c>
      <c r="L56" s="33">
        <v>0.95</v>
      </c>
      <c r="M56" s="34">
        <v>2.4849042892456055</v>
      </c>
      <c r="N56" s="33">
        <v>0.9</v>
      </c>
      <c r="O56" s="34">
        <v>0</v>
      </c>
    </row>
    <row r="57" spans="2:15" x14ac:dyDescent="0.3">
      <c r="B57" s="29" t="s">
        <v>122</v>
      </c>
      <c r="C57" s="30" t="s">
        <v>123</v>
      </c>
      <c r="D57" s="31">
        <v>1</v>
      </c>
      <c r="E57" s="34">
        <v>3.0820186138153076</v>
      </c>
      <c r="F57" s="34">
        <v>4.9239087104797363</v>
      </c>
      <c r="G57" s="34">
        <v>3.9999933803081511</v>
      </c>
      <c r="H57" s="34">
        <v>0.37814954425574776</v>
      </c>
      <c r="I57" s="34">
        <v>3.3758511543273926</v>
      </c>
      <c r="J57" s="33">
        <v>0.05</v>
      </c>
      <c r="K57" s="34">
        <v>4.619992733001709</v>
      </c>
      <c r="L57" s="33">
        <v>0.95</v>
      </c>
      <c r="M57" s="34">
        <v>1.2441415786743164</v>
      </c>
      <c r="N57" s="33">
        <v>0.9</v>
      </c>
      <c r="O57" s="34">
        <v>0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28"/>
  <sheetViews>
    <sheetView showGridLines="0" workbookViewId="0"/>
  </sheetViews>
  <sheetFormatPr defaultColWidth="14.6640625" defaultRowHeight="14.4" x14ac:dyDescent="0.3"/>
  <cols>
    <col min="1" max="1" width="3.6640625" style="2" customWidth="1"/>
    <col min="2" max="16384" width="14.6640625" style="2"/>
  </cols>
  <sheetData>
    <row r="1" spans="1:6" x14ac:dyDescent="0.3">
      <c r="A1" s="17" t="s">
        <v>124</v>
      </c>
    </row>
    <row r="2" spans="1:6" x14ac:dyDescent="0.3">
      <c r="B2" s="2" t="s">
        <v>125</v>
      </c>
    </row>
    <row r="10" spans="1:6" x14ac:dyDescent="0.3">
      <c r="F10" s="2" t="s">
        <v>127</v>
      </c>
    </row>
    <row r="28" spans="6:6" x14ac:dyDescent="0.3">
      <c r="F28" s="2" t="s">
        <v>128</v>
      </c>
    </row>
  </sheetData>
  <phoneticPr fontId="3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Model</vt:lpstr>
      <vt:lpstr>Summary Report comparison</vt:lpstr>
      <vt:lpstr>Output Graphs comparison</vt:lpstr>
      <vt:lpstr>Model!Print_Area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2006-01-07T16:34:31Z</cp:lastPrinted>
  <dcterms:created xsi:type="dcterms:W3CDTF">2006-01-03T19:23:44Z</dcterms:created>
  <dcterms:modified xsi:type="dcterms:W3CDTF">2014-03-13T00:55:59Z</dcterms:modified>
</cp:coreProperties>
</file>